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328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83" i="5"/>
  <c r="E84" i="5"/>
  <c r="E85" i="5"/>
  <c r="X85" i="5" s="1"/>
  <c r="E86" i="5"/>
  <c r="E87" i="5"/>
  <c r="E88" i="5"/>
  <c r="E89" i="5"/>
  <c r="X89" i="5" s="1"/>
  <c r="E90" i="5"/>
  <c r="E91" i="5"/>
  <c r="E92" i="5"/>
  <c r="E93" i="5"/>
  <c r="X93" i="5" s="1"/>
  <c r="E94" i="5"/>
  <c r="E95" i="5"/>
  <c r="E96" i="5"/>
  <c r="E97" i="5"/>
  <c r="X97" i="5" s="1"/>
  <c r="E98" i="5"/>
  <c r="E99" i="5"/>
  <c r="E100" i="5"/>
  <c r="E101" i="5"/>
  <c r="X101" i="5" s="1"/>
  <c r="E102" i="5"/>
  <c r="E103" i="5"/>
  <c r="E104" i="5"/>
  <c r="E105" i="5"/>
  <c r="X105" i="5" s="1"/>
  <c r="E106" i="5"/>
  <c r="E107" i="5"/>
  <c r="E108" i="5"/>
  <c r="E109" i="5"/>
  <c r="X109" i="5" s="1"/>
  <c r="E110" i="5"/>
  <c r="E111" i="5"/>
  <c r="E112" i="5"/>
  <c r="E113" i="5"/>
  <c r="X113" i="5" s="1"/>
  <c r="E114" i="5"/>
  <c r="E115" i="5"/>
  <c r="E116" i="5"/>
  <c r="E117" i="5"/>
  <c r="X117" i="5" s="1"/>
  <c r="E118" i="5"/>
  <c r="E119" i="5"/>
  <c r="E120" i="5"/>
  <c r="E121" i="5"/>
  <c r="X121" i="5" s="1"/>
  <c r="E122" i="5"/>
  <c r="E123" i="5"/>
  <c r="E124" i="5"/>
  <c r="E125" i="5"/>
  <c r="X125" i="5" s="1"/>
  <c r="E126" i="5"/>
  <c r="E127" i="5"/>
  <c r="E128" i="5"/>
  <c r="E129" i="5"/>
  <c r="X129" i="5" s="1"/>
  <c r="E130" i="5"/>
  <c r="E131" i="5"/>
  <c r="E132" i="5"/>
  <c r="E133" i="5"/>
  <c r="X133" i="5" s="1"/>
  <c r="E134" i="5"/>
  <c r="E135" i="5"/>
  <c r="E136" i="5"/>
  <c r="E137" i="5"/>
  <c r="X137" i="5" s="1"/>
  <c r="E138" i="5"/>
  <c r="E139" i="5"/>
  <c r="E140" i="5"/>
  <c r="E141" i="5"/>
  <c r="X141" i="5" s="1"/>
  <c r="E142" i="5"/>
  <c r="E143" i="5"/>
  <c r="E144" i="5"/>
  <c r="E145" i="5"/>
  <c r="X145" i="5" s="1"/>
  <c r="E146" i="5"/>
  <c r="E147" i="5"/>
  <c r="E148" i="5"/>
  <c r="E149" i="5"/>
  <c r="X149" i="5" s="1"/>
  <c r="E150" i="5"/>
  <c r="E151" i="5"/>
  <c r="E152" i="5"/>
  <c r="E153" i="5"/>
  <c r="X153" i="5" s="1"/>
  <c r="E154" i="5"/>
  <c r="E155" i="5"/>
  <c r="E156" i="5"/>
  <c r="E157" i="5"/>
  <c r="X157" i="5" s="1"/>
  <c r="E158" i="5"/>
  <c r="E159" i="5"/>
  <c r="E160" i="5"/>
  <c r="E161" i="5"/>
  <c r="X161" i="5" s="1"/>
  <c r="E162" i="5"/>
  <c r="E163" i="5"/>
  <c r="E164" i="5"/>
  <c r="E165" i="5"/>
  <c r="X165" i="5" s="1"/>
  <c r="E166" i="5"/>
  <c r="E167" i="5"/>
  <c r="E168" i="5"/>
  <c r="E169" i="5"/>
  <c r="X169" i="5" s="1"/>
  <c r="E170" i="5"/>
  <c r="E171" i="5"/>
  <c r="E172" i="5"/>
  <c r="E173" i="5"/>
  <c r="X173" i="5" s="1"/>
  <c r="E174" i="5"/>
  <c r="E175" i="5"/>
  <c r="E176" i="5"/>
  <c r="E177" i="5"/>
  <c r="X177" i="5" s="1"/>
  <c r="E178" i="5"/>
  <c r="E179" i="5"/>
  <c r="E180" i="5"/>
  <c r="E181" i="5"/>
  <c r="X181" i="5" s="1"/>
  <c r="E182" i="5"/>
  <c r="E183" i="5"/>
  <c r="E184" i="5"/>
  <c r="E185" i="5"/>
  <c r="X185" i="5" s="1"/>
  <c r="E186" i="5"/>
  <c r="E187" i="5"/>
  <c r="E188" i="5"/>
  <c r="E189" i="5"/>
  <c r="X189" i="5" s="1"/>
  <c r="E190" i="5"/>
  <c r="E191" i="5"/>
  <c r="E192" i="5"/>
  <c r="E193" i="5"/>
  <c r="X193" i="5" s="1"/>
  <c r="E194" i="5"/>
  <c r="E195" i="5"/>
  <c r="E196" i="5"/>
  <c r="E197" i="5"/>
  <c r="X197" i="5" s="1"/>
  <c r="E198" i="5"/>
  <c r="E199" i="5"/>
  <c r="E200" i="5"/>
  <c r="E201" i="5"/>
  <c r="X201" i="5" s="1"/>
  <c r="E202" i="5"/>
  <c r="E203" i="5"/>
  <c r="E204" i="5"/>
  <c r="E205" i="5"/>
  <c r="X205" i="5" s="1"/>
  <c r="E206" i="5"/>
  <c r="E207" i="5"/>
  <c r="E208" i="5"/>
  <c r="E209" i="5"/>
  <c r="X209" i="5" s="1"/>
  <c r="E210" i="5"/>
  <c r="E211" i="5"/>
  <c r="E212" i="5"/>
  <c r="E213" i="5"/>
  <c r="X213" i="5" s="1"/>
  <c r="E214" i="5"/>
  <c r="E215" i="5"/>
  <c r="E216" i="5"/>
  <c r="E217" i="5"/>
  <c r="X217" i="5" s="1"/>
  <c r="E218" i="5"/>
  <c r="E219" i="5"/>
  <c r="E220" i="5"/>
  <c r="E221" i="5"/>
  <c r="X221" i="5" s="1"/>
  <c r="E222" i="5"/>
  <c r="E223" i="5"/>
  <c r="E224" i="5"/>
  <c r="E225" i="5"/>
  <c r="X225" i="5" s="1"/>
  <c r="E226" i="5"/>
  <c r="E227" i="5"/>
  <c r="E228" i="5"/>
  <c r="E229" i="5"/>
  <c r="X229" i="5" s="1"/>
  <c r="E230" i="5"/>
  <c r="E231" i="5"/>
  <c r="E232" i="5"/>
  <c r="E233" i="5"/>
  <c r="X233" i="5" s="1"/>
  <c r="E234" i="5"/>
  <c r="E235" i="5"/>
  <c r="E236" i="5"/>
  <c r="E237" i="5"/>
  <c r="X237" i="5" s="1"/>
  <c r="E238" i="5"/>
  <c r="E239" i="5"/>
  <c r="E240" i="5"/>
  <c r="E241" i="5"/>
  <c r="X241" i="5" s="1"/>
  <c r="E242" i="5"/>
  <c r="E243" i="5"/>
  <c r="E244" i="5"/>
  <c r="E245" i="5"/>
  <c r="X245" i="5" s="1"/>
  <c r="E246" i="5"/>
  <c r="E247" i="5"/>
  <c r="E248" i="5"/>
  <c r="E249" i="5"/>
  <c r="X249" i="5" s="1"/>
  <c r="E250" i="5"/>
  <c r="E251" i="5"/>
  <c r="E252" i="5"/>
  <c r="E253" i="5"/>
  <c r="X253" i="5" s="1"/>
  <c r="E254" i="5"/>
  <c r="E255" i="5"/>
  <c r="E256" i="5"/>
  <c r="E257" i="5"/>
  <c r="X257" i="5" s="1"/>
  <c r="E258" i="5"/>
  <c r="E259" i="5"/>
  <c r="E260" i="5"/>
  <c r="E261" i="5"/>
  <c r="E262" i="5"/>
  <c r="E263" i="5"/>
  <c r="E264" i="5"/>
  <c r="E265" i="5"/>
  <c r="X265" i="5" s="1"/>
  <c r="E266" i="5"/>
  <c r="E267" i="5"/>
  <c r="E268" i="5"/>
  <c r="E269" i="5"/>
  <c r="X269" i="5" s="1"/>
  <c r="E270" i="5"/>
  <c r="E271" i="5"/>
  <c r="E272" i="5"/>
  <c r="E273" i="5"/>
  <c r="X273" i="5" s="1"/>
  <c r="E274" i="5"/>
  <c r="E275" i="5"/>
  <c r="E276" i="5"/>
  <c r="E277" i="5"/>
  <c r="E278" i="5"/>
  <c r="E279" i="5"/>
  <c r="E280" i="5"/>
  <c r="E281" i="5"/>
  <c r="X281" i="5" s="1"/>
  <c r="E282" i="5"/>
  <c r="E283" i="5"/>
  <c r="E284" i="5"/>
  <c r="E285" i="5"/>
  <c r="X285" i="5" s="1"/>
  <c r="E286" i="5"/>
  <c r="E287" i="5"/>
  <c r="E288" i="5"/>
  <c r="E289" i="5"/>
  <c r="X289" i="5" s="1"/>
  <c r="E290" i="5"/>
  <c r="E291" i="5"/>
  <c r="E292" i="5"/>
  <c r="E293" i="5"/>
  <c r="X293" i="5" s="1"/>
  <c r="E294" i="5"/>
  <c r="E295" i="5"/>
  <c r="E296" i="5"/>
  <c r="E297" i="5"/>
  <c r="X297" i="5" s="1"/>
  <c r="E298" i="5"/>
  <c r="E299" i="5"/>
  <c r="E300" i="5"/>
  <c r="E301" i="5"/>
  <c r="X301" i="5" s="1"/>
  <c r="E302" i="5"/>
  <c r="E303" i="5"/>
  <c r="E304" i="5"/>
  <c r="E305" i="5"/>
  <c r="X305" i="5" s="1"/>
  <c r="E306" i="5"/>
  <c r="E307" i="5"/>
  <c r="E308" i="5"/>
  <c r="E309" i="5"/>
  <c r="X309" i="5" s="1"/>
  <c r="E310" i="5"/>
  <c r="E311" i="5"/>
  <c r="E312" i="5"/>
  <c r="E313" i="5"/>
  <c r="X313" i="5" s="1"/>
  <c r="E314" i="5"/>
  <c r="E315" i="5"/>
  <c r="E316" i="5"/>
  <c r="E317" i="5"/>
  <c r="X317" i="5" s="1"/>
  <c r="E318" i="5"/>
  <c r="E319" i="5"/>
  <c r="E320" i="5"/>
  <c r="E321" i="5"/>
  <c r="X321" i="5" s="1"/>
  <c r="E322" i="5"/>
  <c r="E323" i="5"/>
  <c r="E324" i="5"/>
  <c r="E325" i="5"/>
  <c r="X325" i="5" s="1"/>
  <c r="E326" i="5"/>
  <c r="E327" i="5"/>
  <c r="E328" i="5"/>
  <c r="E329" i="5"/>
  <c r="X329" i="5" s="1"/>
  <c r="E330" i="5"/>
  <c r="E331" i="5"/>
  <c r="E332" i="5"/>
  <c r="E333" i="5"/>
  <c r="X333" i="5" s="1"/>
  <c r="E334" i="5"/>
  <c r="E335" i="5"/>
  <c r="E336" i="5"/>
  <c r="E337" i="5"/>
  <c r="X337" i="5" s="1"/>
  <c r="E338" i="5"/>
  <c r="E339" i="5"/>
  <c r="E340" i="5"/>
  <c r="E341" i="5"/>
  <c r="X341" i="5" s="1"/>
  <c r="E342" i="5"/>
  <c r="E343" i="5"/>
  <c r="E344" i="5"/>
  <c r="E345" i="5"/>
  <c r="X345" i="5" s="1"/>
  <c r="E346" i="5"/>
  <c r="E347" i="5"/>
  <c r="E348" i="5"/>
  <c r="E349" i="5"/>
  <c r="X349" i="5" s="1"/>
  <c r="E350" i="5"/>
  <c r="E351" i="5"/>
  <c r="E352" i="5"/>
  <c r="E353" i="5"/>
  <c r="X353" i="5" s="1"/>
  <c r="E354" i="5"/>
  <c r="E355" i="5"/>
  <c r="E356" i="5"/>
  <c r="E357" i="5"/>
  <c r="X357" i="5" s="1"/>
  <c r="E358" i="5"/>
  <c r="E359" i="5"/>
  <c r="E360" i="5"/>
  <c r="E361" i="5"/>
  <c r="X361" i="5" s="1"/>
  <c r="E362" i="5"/>
  <c r="E363" i="5"/>
  <c r="E364" i="5"/>
  <c r="E365" i="5"/>
  <c r="X365" i="5" s="1"/>
  <c r="E366" i="5"/>
  <c r="E367" i="5"/>
  <c r="E368" i="5"/>
  <c r="E369" i="5"/>
  <c r="X369" i="5" s="1"/>
  <c r="E370" i="5"/>
  <c r="E371" i="5"/>
  <c r="E372" i="5"/>
  <c r="E373" i="5"/>
  <c r="X373" i="5" s="1"/>
  <c r="E374" i="5"/>
  <c r="E375" i="5"/>
  <c r="E376" i="5"/>
  <c r="E377" i="5"/>
  <c r="X377" i="5" s="1"/>
  <c r="E378" i="5"/>
  <c r="E379" i="5"/>
  <c r="E380" i="5"/>
  <c r="E381" i="5"/>
  <c r="X381" i="5" s="1"/>
  <c r="E382" i="5"/>
  <c r="E383" i="5"/>
  <c r="E384" i="5"/>
  <c r="E385" i="5"/>
  <c r="X385" i="5" s="1"/>
  <c r="E386" i="5"/>
  <c r="E387" i="5"/>
  <c r="E388" i="5"/>
  <c r="E389" i="5"/>
  <c r="X389" i="5" s="1"/>
  <c r="E390" i="5"/>
  <c r="E391" i="5"/>
  <c r="E392" i="5"/>
  <c r="E393" i="5"/>
  <c r="X393" i="5" s="1"/>
  <c r="E394" i="5"/>
  <c r="E395" i="5"/>
  <c r="E396" i="5"/>
  <c r="E397" i="5"/>
  <c r="X397" i="5" s="1"/>
  <c r="E398" i="5"/>
  <c r="E399" i="5"/>
  <c r="E400" i="5"/>
  <c r="E401" i="5"/>
  <c r="X401" i="5" s="1"/>
  <c r="E402" i="5"/>
  <c r="E403" i="5"/>
  <c r="E404" i="5"/>
  <c r="E405" i="5"/>
  <c r="X405" i="5" s="1"/>
  <c r="E406" i="5"/>
  <c r="E407" i="5"/>
  <c r="E408" i="5"/>
  <c r="E409" i="5"/>
  <c r="X409" i="5" s="1"/>
  <c r="E410" i="5"/>
  <c r="E411" i="5"/>
  <c r="E412" i="5"/>
  <c r="E413" i="5"/>
  <c r="X413" i="5" s="1"/>
  <c r="E414" i="5"/>
  <c r="E415" i="5"/>
  <c r="E416" i="5"/>
  <c r="E417" i="5"/>
  <c r="X417" i="5" s="1"/>
  <c r="E418" i="5"/>
  <c r="E419" i="5"/>
  <c r="E420" i="5"/>
  <c r="E421" i="5"/>
  <c r="X421" i="5" s="1"/>
  <c r="E422" i="5"/>
  <c r="E423" i="5"/>
  <c r="E424" i="5"/>
  <c r="E425" i="5"/>
  <c r="X425" i="5" s="1"/>
  <c r="E426" i="5"/>
  <c r="E427" i="5"/>
  <c r="E428" i="5"/>
  <c r="E429" i="5"/>
  <c r="X429" i="5" s="1"/>
  <c r="E430" i="5"/>
  <c r="E431" i="5"/>
  <c r="E432" i="5"/>
  <c r="E433" i="5"/>
  <c r="X433" i="5" s="1"/>
  <c r="E434" i="5"/>
  <c r="E435" i="5"/>
  <c r="E436" i="5"/>
  <c r="E437" i="5"/>
  <c r="X437" i="5" s="1"/>
  <c r="E438" i="5"/>
  <c r="E439" i="5"/>
  <c r="E440" i="5"/>
  <c r="E441" i="5"/>
  <c r="X441" i="5" s="1"/>
  <c r="E442" i="5"/>
  <c r="E443" i="5"/>
  <c r="E444" i="5"/>
  <c r="E445" i="5"/>
  <c r="X445" i="5" s="1"/>
  <c r="E446" i="5"/>
  <c r="E447" i="5"/>
  <c r="E448" i="5"/>
  <c r="E449" i="5"/>
  <c r="X449" i="5" s="1"/>
  <c r="E450" i="5"/>
  <c r="E451" i="5"/>
  <c r="E452" i="5"/>
  <c r="E453" i="5"/>
  <c r="X453" i="5" s="1"/>
  <c r="E454" i="5"/>
  <c r="E455" i="5"/>
  <c r="E456" i="5"/>
  <c r="E457" i="5"/>
  <c r="X457" i="5" s="1"/>
  <c r="E458" i="5"/>
  <c r="E459" i="5"/>
  <c r="E460" i="5"/>
  <c r="E461" i="5"/>
  <c r="X461" i="5" s="1"/>
  <c r="E462" i="5"/>
  <c r="E463" i="5"/>
  <c r="E464" i="5"/>
  <c r="E465" i="5"/>
  <c r="X465" i="5" s="1"/>
  <c r="E466" i="5"/>
  <c r="E467" i="5"/>
  <c r="E468" i="5"/>
  <c r="E469" i="5"/>
  <c r="E470" i="5"/>
  <c r="E471" i="5"/>
  <c r="E472" i="5"/>
  <c r="E473" i="5"/>
  <c r="X473" i="5" s="1"/>
  <c r="E474" i="5"/>
  <c r="E475" i="5"/>
  <c r="E476" i="5"/>
  <c r="E477" i="5"/>
  <c r="X477" i="5" s="1"/>
  <c r="E478" i="5"/>
  <c r="E479" i="5"/>
  <c r="E480" i="5"/>
  <c r="E481" i="5"/>
  <c r="X481" i="5" s="1"/>
  <c r="E482" i="5"/>
  <c r="E483" i="5"/>
  <c r="E484" i="5"/>
  <c r="E485" i="5"/>
  <c r="E486" i="5"/>
  <c r="E487" i="5"/>
  <c r="E488" i="5"/>
  <c r="E489" i="5"/>
  <c r="X489" i="5" s="1"/>
  <c r="E490" i="5"/>
  <c r="E491" i="5"/>
  <c r="E492" i="5"/>
  <c r="E493" i="5"/>
  <c r="X493" i="5" s="1"/>
  <c r="E494" i="5"/>
  <c r="E495" i="5"/>
  <c r="E496" i="5"/>
  <c r="E497" i="5"/>
  <c r="X497" i="5" s="1"/>
  <c r="E498" i="5"/>
  <c r="E499" i="5"/>
  <c r="E500" i="5"/>
  <c r="E501" i="5"/>
  <c r="X501" i="5" s="1"/>
  <c r="E502" i="5"/>
  <c r="E503" i="5"/>
  <c r="E504" i="5"/>
  <c r="E505" i="5"/>
  <c r="X505" i="5" s="1"/>
  <c r="E506" i="5"/>
  <c r="E507" i="5"/>
  <c r="E508" i="5"/>
  <c r="E509" i="5"/>
  <c r="X509" i="5" s="1"/>
  <c r="E510" i="5"/>
  <c r="E511" i="5"/>
  <c r="E512" i="5"/>
  <c r="E513" i="5"/>
  <c r="X513" i="5" s="1"/>
  <c r="E514" i="5"/>
  <c r="E515" i="5"/>
  <c r="E516" i="5"/>
  <c r="E517" i="5"/>
  <c r="X517" i="5" s="1"/>
  <c r="E518" i="5"/>
  <c r="E519" i="5"/>
  <c r="E520" i="5"/>
  <c r="E521" i="5"/>
  <c r="X521" i="5" s="1"/>
  <c r="E522" i="5"/>
  <c r="E523" i="5"/>
  <c r="E524" i="5"/>
  <c r="E525" i="5"/>
  <c r="E526" i="5"/>
  <c r="E527" i="5"/>
  <c r="E528" i="5"/>
  <c r="E529" i="5"/>
  <c r="X529" i="5" s="1"/>
  <c r="E530" i="5"/>
  <c r="E531" i="5"/>
  <c r="E532" i="5"/>
  <c r="E533" i="5"/>
  <c r="X533" i="5" s="1"/>
  <c r="E534" i="5"/>
  <c r="E535" i="5"/>
  <c r="E536" i="5"/>
  <c r="E537" i="5"/>
  <c r="X537" i="5" s="1"/>
  <c r="E538" i="5"/>
  <c r="E539" i="5"/>
  <c r="E540" i="5"/>
  <c r="E541" i="5"/>
  <c r="X541" i="5" s="1"/>
  <c r="E542" i="5"/>
  <c r="E543" i="5"/>
  <c r="E544" i="5"/>
  <c r="E545" i="5"/>
  <c r="X545" i="5" s="1"/>
  <c r="E546" i="5"/>
  <c r="E547" i="5"/>
  <c r="E548" i="5"/>
  <c r="E549" i="5"/>
  <c r="X549" i="5" s="1"/>
  <c r="E550" i="5"/>
  <c r="E551" i="5"/>
  <c r="E552" i="5"/>
  <c r="E553" i="5"/>
  <c r="X553" i="5" s="1"/>
  <c r="E554" i="5"/>
  <c r="E555" i="5"/>
  <c r="E556" i="5"/>
  <c r="E557" i="5"/>
  <c r="E558" i="5"/>
  <c r="E559" i="5"/>
  <c r="E560" i="5"/>
  <c r="E561" i="5"/>
  <c r="X561" i="5" s="1"/>
  <c r="E562" i="5"/>
  <c r="E563" i="5"/>
  <c r="E564" i="5"/>
  <c r="E565" i="5"/>
  <c r="X565" i="5" s="1"/>
  <c r="E566" i="5"/>
  <c r="E567" i="5"/>
  <c r="E568" i="5"/>
  <c r="E569" i="5"/>
  <c r="X569" i="5" s="1"/>
  <c r="E570" i="5"/>
  <c r="E571" i="5"/>
  <c r="E572" i="5"/>
  <c r="E573" i="5"/>
  <c r="X573" i="5" s="1"/>
  <c r="E574" i="5"/>
  <c r="E575" i="5"/>
  <c r="E576" i="5"/>
  <c r="E577" i="5"/>
  <c r="E578" i="5"/>
  <c r="E579" i="5"/>
  <c r="E580" i="5"/>
  <c r="E581" i="5"/>
  <c r="X581" i="5" s="1"/>
  <c r="E582" i="5"/>
  <c r="E583" i="5"/>
  <c r="E584" i="5"/>
  <c r="E585" i="5"/>
  <c r="X585" i="5" s="1"/>
  <c r="E586" i="5"/>
  <c r="E587" i="5"/>
  <c r="E588" i="5"/>
  <c r="E589" i="5"/>
  <c r="X589" i="5" s="1"/>
  <c r="E590" i="5"/>
  <c r="E591" i="5"/>
  <c r="E592" i="5"/>
  <c r="E593" i="5"/>
  <c r="X593" i="5" s="1"/>
  <c r="E594" i="5"/>
  <c r="E595" i="5"/>
  <c r="E596" i="5"/>
  <c r="E597" i="5"/>
  <c r="X597" i="5" s="1"/>
  <c r="E598" i="5"/>
  <c r="E599" i="5"/>
  <c r="E600" i="5"/>
  <c r="E601" i="5"/>
  <c r="X601" i="5" s="1"/>
  <c r="E602" i="5"/>
  <c r="E603" i="5"/>
  <c r="E604" i="5"/>
  <c r="E605" i="5"/>
  <c r="X605" i="5" s="1"/>
  <c r="E606" i="5"/>
  <c r="E607" i="5"/>
  <c r="E608" i="5"/>
  <c r="E609" i="5"/>
  <c r="E610" i="5"/>
  <c r="E611" i="5"/>
  <c r="E612" i="5"/>
  <c r="E613" i="5"/>
  <c r="X613" i="5" s="1"/>
  <c r="E614" i="5"/>
  <c r="E615" i="5"/>
  <c r="E616" i="5"/>
  <c r="E617" i="5"/>
  <c r="X617" i="5" s="1"/>
  <c r="E618" i="5"/>
  <c r="E619" i="5"/>
  <c r="E620" i="5"/>
  <c r="E621" i="5"/>
  <c r="X621" i="5" s="1"/>
  <c r="E622" i="5"/>
  <c r="E623" i="5"/>
  <c r="E624" i="5"/>
  <c r="E625" i="5"/>
  <c r="X625" i="5" s="1"/>
  <c r="E626" i="5"/>
  <c r="E627" i="5"/>
  <c r="E628" i="5"/>
  <c r="E629" i="5"/>
  <c r="X629" i="5" s="1"/>
  <c r="E630" i="5"/>
  <c r="E631" i="5"/>
  <c r="E632" i="5"/>
  <c r="E633" i="5"/>
  <c r="X633" i="5" s="1"/>
  <c r="E634" i="5"/>
  <c r="E635" i="5"/>
  <c r="E636" i="5"/>
  <c r="E637" i="5"/>
  <c r="X637" i="5" s="1"/>
  <c r="E638" i="5"/>
  <c r="E639" i="5"/>
  <c r="E640" i="5"/>
  <c r="E641" i="5"/>
  <c r="X641" i="5" s="1"/>
  <c r="E642" i="5"/>
  <c r="E643" i="5"/>
  <c r="E644" i="5"/>
  <c r="E645" i="5"/>
  <c r="X645" i="5" s="1"/>
  <c r="E646" i="5"/>
  <c r="E647" i="5"/>
  <c r="E648" i="5"/>
  <c r="E649" i="5"/>
  <c r="X649" i="5" s="1"/>
  <c r="E650" i="5"/>
  <c r="E651" i="5"/>
  <c r="E652" i="5"/>
  <c r="E653" i="5"/>
  <c r="X653" i="5" s="1"/>
  <c r="E654" i="5"/>
  <c r="E655" i="5"/>
  <c r="E656" i="5"/>
  <c r="E657" i="5"/>
  <c r="X657" i="5" s="1"/>
  <c r="E658" i="5"/>
  <c r="E659" i="5"/>
  <c r="E660" i="5"/>
  <c r="E661" i="5"/>
  <c r="E662" i="5"/>
  <c r="E663" i="5"/>
  <c r="E664" i="5"/>
  <c r="E665" i="5"/>
  <c r="X665" i="5" s="1"/>
  <c r="E666" i="5"/>
  <c r="E667" i="5"/>
  <c r="E668" i="5"/>
  <c r="E669" i="5"/>
  <c r="X669" i="5" s="1"/>
  <c r="E670" i="5"/>
  <c r="E671" i="5"/>
  <c r="E672" i="5"/>
  <c r="E673" i="5"/>
  <c r="X673" i="5" s="1"/>
  <c r="E674" i="5"/>
  <c r="E675" i="5"/>
  <c r="E676" i="5"/>
  <c r="E677" i="5"/>
  <c r="X677" i="5" s="1"/>
  <c r="E678" i="5"/>
  <c r="E679" i="5"/>
  <c r="E680" i="5"/>
  <c r="E681" i="5"/>
  <c r="X681" i="5" s="1"/>
  <c r="E682" i="5"/>
  <c r="E683" i="5"/>
  <c r="E684" i="5"/>
  <c r="E685" i="5"/>
  <c r="X685" i="5" s="1"/>
  <c r="E686" i="5"/>
  <c r="E687" i="5"/>
  <c r="E688" i="5"/>
  <c r="E689" i="5"/>
  <c r="X689" i="5" s="1"/>
  <c r="E690" i="5"/>
  <c r="E691" i="5"/>
  <c r="E692" i="5"/>
  <c r="E693" i="5"/>
  <c r="X693" i="5" s="1"/>
  <c r="E694" i="5"/>
  <c r="E695" i="5"/>
  <c r="E696" i="5"/>
  <c r="E697" i="5"/>
  <c r="X697" i="5" s="1"/>
  <c r="E698" i="5"/>
  <c r="E699" i="5"/>
  <c r="E700" i="5"/>
  <c r="E701" i="5"/>
  <c r="X701" i="5" s="1"/>
  <c r="E702" i="5"/>
  <c r="E703" i="5"/>
  <c r="E704" i="5"/>
  <c r="E705" i="5"/>
  <c r="X705" i="5" s="1"/>
  <c r="E706" i="5"/>
  <c r="E707" i="5"/>
  <c r="E708" i="5"/>
  <c r="E709" i="5"/>
  <c r="X709" i="5" s="1"/>
  <c r="E710" i="5"/>
  <c r="E711" i="5"/>
  <c r="E712" i="5"/>
  <c r="E713" i="5"/>
  <c r="X713" i="5" s="1"/>
  <c r="E714" i="5"/>
  <c r="E715" i="5"/>
  <c r="E716" i="5"/>
  <c r="E717" i="5"/>
  <c r="X717" i="5" s="1"/>
  <c r="E718" i="5"/>
  <c r="E719" i="5"/>
  <c r="E720" i="5"/>
  <c r="E721" i="5"/>
  <c r="X721" i="5" s="1"/>
  <c r="E722" i="5"/>
  <c r="E723" i="5"/>
  <c r="E724" i="5"/>
  <c r="E725" i="5"/>
  <c r="X725" i="5" s="1"/>
  <c r="E726" i="5"/>
  <c r="E727" i="5"/>
  <c r="E728" i="5"/>
  <c r="E729" i="5"/>
  <c r="X729" i="5" s="1"/>
  <c r="E730" i="5"/>
  <c r="E731" i="5"/>
  <c r="E732" i="5"/>
  <c r="E733" i="5"/>
  <c r="X733" i="5" s="1"/>
  <c r="E734" i="5"/>
  <c r="E735" i="5"/>
  <c r="E736" i="5"/>
  <c r="E737" i="5"/>
  <c r="X737" i="5" s="1"/>
  <c r="E738" i="5"/>
  <c r="E739" i="5"/>
  <c r="E740" i="5"/>
  <c r="E741" i="5"/>
  <c r="X741" i="5" s="1"/>
  <c r="E742" i="5"/>
  <c r="E743" i="5"/>
  <c r="E744" i="5"/>
  <c r="E745" i="5"/>
  <c r="X745" i="5" s="1"/>
  <c r="E746" i="5"/>
  <c r="E747" i="5"/>
  <c r="E748" i="5"/>
  <c r="E749" i="5"/>
  <c r="X749" i="5" s="1"/>
  <c r="E750" i="5"/>
  <c r="E751" i="5"/>
  <c r="E752" i="5"/>
  <c r="E753" i="5"/>
  <c r="X753" i="5" s="1"/>
  <c r="E754" i="5"/>
  <c r="E755" i="5"/>
  <c r="E756" i="5"/>
  <c r="E757" i="5"/>
  <c r="X757" i="5" s="1"/>
  <c r="E758" i="5"/>
  <c r="E759" i="5"/>
  <c r="E760" i="5"/>
  <c r="E761" i="5"/>
  <c r="X761" i="5" s="1"/>
  <c r="E762" i="5"/>
  <c r="E763" i="5"/>
  <c r="E764" i="5"/>
  <c r="E765" i="5"/>
  <c r="X765" i="5" s="1"/>
  <c r="E766" i="5"/>
  <c r="E767" i="5"/>
  <c r="E768" i="5"/>
  <c r="E769" i="5"/>
  <c r="X769" i="5" s="1"/>
  <c r="E770" i="5"/>
  <c r="E771" i="5"/>
  <c r="E772" i="5"/>
  <c r="E773" i="5"/>
  <c r="X773" i="5" s="1"/>
  <c r="E774" i="5"/>
  <c r="E775" i="5"/>
  <c r="E776" i="5"/>
  <c r="E777" i="5"/>
  <c r="X777" i="5" s="1"/>
  <c r="E778" i="5"/>
  <c r="E779" i="5"/>
  <c r="E780" i="5"/>
  <c r="E781" i="5"/>
  <c r="X781" i="5" s="1"/>
  <c r="E782" i="5"/>
  <c r="E783" i="5"/>
  <c r="E784" i="5"/>
  <c r="E785" i="5"/>
  <c r="X785" i="5" s="1"/>
  <c r="E786" i="5"/>
  <c r="E787" i="5"/>
  <c r="E788" i="5"/>
  <c r="E789" i="5"/>
  <c r="X789" i="5" s="1"/>
  <c r="E790" i="5"/>
  <c r="E791" i="5"/>
  <c r="E792" i="5"/>
  <c r="E793" i="5"/>
  <c r="X793" i="5" s="1"/>
  <c r="E794" i="5"/>
  <c r="E795" i="5"/>
  <c r="E796" i="5"/>
  <c r="E797" i="5"/>
  <c r="X797" i="5" s="1"/>
  <c r="E798" i="5"/>
  <c r="E799" i="5"/>
  <c r="E800" i="5"/>
  <c r="E801" i="5"/>
  <c r="X801" i="5" s="1"/>
  <c r="E802" i="5"/>
  <c r="E803" i="5"/>
  <c r="E804" i="5"/>
  <c r="E805" i="5"/>
  <c r="X805" i="5" s="1"/>
  <c r="E806" i="5"/>
  <c r="E807" i="5"/>
  <c r="E808" i="5"/>
  <c r="E809" i="5"/>
  <c r="X809" i="5" s="1"/>
  <c r="E810" i="5"/>
  <c r="E811" i="5"/>
  <c r="E812" i="5"/>
  <c r="E813" i="5"/>
  <c r="X813" i="5" s="1"/>
  <c r="E814" i="5"/>
  <c r="E815" i="5"/>
  <c r="E816" i="5"/>
  <c r="E817" i="5"/>
  <c r="X817" i="5" s="1"/>
  <c r="E818" i="5"/>
  <c r="E819" i="5"/>
  <c r="E820" i="5"/>
  <c r="E821" i="5"/>
  <c r="X821" i="5" s="1"/>
  <c r="E822" i="5"/>
  <c r="E823" i="5"/>
  <c r="E824" i="5"/>
  <c r="E825" i="5"/>
  <c r="X825" i="5" s="1"/>
  <c r="E826" i="5"/>
  <c r="E827" i="5"/>
  <c r="E828" i="5"/>
  <c r="E829" i="5"/>
  <c r="X829" i="5" s="1"/>
  <c r="E830" i="5"/>
  <c r="E831" i="5"/>
  <c r="E832" i="5"/>
  <c r="E833" i="5"/>
  <c r="X833" i="5" s="1"/>
  <c r="E834" i="5"/>
  <c r="E835" i="5"/>
  <c r="E836" i="5"/>
  <c r="E837" i="5"/>
  <c r="X837" i="5" s="1"/>
  <c r="E838" i="5"/>
  <c r="E839" i="5"/>
  <c r="E840" i="5"/>
  <c r="E841" i="5"/>
  <c r="X841" i="5" s="1"/>
  <c r="E842" i="5"/>
  <c r="E843" i="5"/>
  <c r="E844" i="5"/>
  <c r="E845" i="5"/>
  <c r="X845" i="5" s="1"/>
  <c r="E846" i="5"/>
  <c r="E847" i="5"/>
  <c r="E848" i="5"/>
  <c r="E849" i="5"/>
  <c r="X849" i="5" s="1"/>
  <c r="E850" i="5"/>
  <c r="E851" i="5"/>
  <c r="E852" i="5"/>
  <c r="E853" i="5"/>
  <c r="X853" i="5" s="1"/>
  <c r="E854" i="5"/>
  <c r="E855" i="5"/>
  <c r="E856" i="5"/>
  <c r="E857" i="5"/>
  <c r="X857" i="5" s="1"/>
  <c r="E858" i="5"/>
  <c r="E859" i="5"/>
  <c r="E860" i="5"/>
  <c r="E861" i="5"/>
  <c r="X861" i="5" s="1"/>
  <c r="E862" i="5"/>
  <c r="E863" i="5"/>
  <c r="E864" i="5"/>
  <c r="E865" i="5"/>
  <c r="X865" i="5" s="1"/>
  <c r="E866" i="5"/>
  <c r="E867" i="5"/>
  <c r="E868" i="5"/>
  <c r="E869" i="5"/>
  <c r="X869" i="5" s="1"/>
  <c r="E870" i="5"/>
  <c r="E871" i="5"/>
  <c r="E872" i="5"/>
  <c r="E873" i="5"/>
  <c r="X873" i="5" s="1"/>
  <c r="E874" i="5"/>
  <c r="E875" i="5"/>
  <c r="E876" i="5"/>
  <c r="E877" i="5"/>
  <c r="X877" i="5" s="1"/>
  <c r="E878" i="5"/>
  <c r="E879" i="5"/>
  <c r="E880" i="5"/>
  <c r="E881" i="5"/>
  <c r="X881" i="5" s="1"/>
  <c r="E882" i="5"/>
  <c r="E883" i="5"/>
  <c r="E884" i="5"/>
  <c r="E885" i="5"/>
  <c r="X885" i="5" s="1"/>
  <c r="E886" i="5"/>
  <c r="E887" i="5"/>
  <c r="E888" i="5"/>
  <c r="E889" i="5"/>
  <c r="E890" i="5"/>
  <c r="E891" i="5"/>
  <c r="E892" i="5"/>
  <c r="E893" i="5"/>
  <c r="X893" i="5" s="1"/>
  <c r="E894" i="5"/>
  <c r="E895" i="5"/>
  <c r="E896" i="5"/>
  <c r="E897" i="5"/>
  <c r="X897" i="5" s="1"/>
  <c r="E898" i="5"/>
  <c r="E899" i="5"/>
  <c r="E900" i="5"/>
  <c r="E901" i="5"/>
  <c r="X901" i="5" s="1"/>
  <c r="E902" i="5"/>
  <c r="E903" i="5"/>
  <c r="E904" i="5"/>
  <c r="E905" i="5"/>
  <c r="X905" i="5" s="1"/>
  <c r="E906" i="5"/>
  <c r="E907" i="5"/>
  <c r="E908" i="5"/>
  <c r="E909" i="5"/>
  <c r="X909" i="5" s="1"/>
  <c r="E910" i="5"/>
  <c r="E911" i="5"/>
  <c r="E912" i="5"/>
  <c r="E913" i="5"/>
  <c r="X913" i="5" s="1"/>
  <c r="E914" i="5"/>
  <c r="E915" i="5"/>
  <c r="E916" i="5"/>
  <c r="E917" i="5"/>
  <c r="X917" i="5" s="1"/>
  <c r="E918" i="5"/>
  <c r="E919" i="5"/>
  <c r="E920" i="5"/>
  <c r="E921" i="5"/>
  <c r="X921" i="5" s="1"/>
  <c r="E922" i="5"/>
  <c r="E923" i="5"/>
  <c r="E924" i="5"/>
  <c r="E925" i="5"/>
  <c r="X925" i="5" s="1"/>
  <c r="E926" i="5"/>
  <c r="E927" i="5"/>
  <c r="E928" i="5"/>
  <c r="E929" i="5"/>
  <c r="X929" i="5" s="1"/>
  <c r="E930" i="5"/>
  <c r="E931" i="5"/>
  <c r="E932" i="5"/>
  <c r="E933" i="5"/>
  <c r="X933" i="5" s="1"/>
  <c r="E934" i="5"/>
  <c r="E935" i="5"/>
  <c r="E936" i="5"/>
  <c r="E937" i="5"/>
  <c r="X937" i="5" s="1"/>
  <c r="E938" i="5"/>
  <c r="E939" i="5"/>
  <c r="E940" i="5"/>
  <c r="E941" i="5"/>
  <c r="X941" i="5" s="1"/>
  <c r="E942" i="5"/>
  <c r="E943" i="5"/>
  <c r="E944" i="5"/>
  <c r="E945" i="5"/>
  <c r="X945" i="5" s="1"/>
  <c r="E946" i="5"/>
  <c r="E947" i="5"/>
  <c r="E948" i="5"/>
  <c r="E949" i="5"/>
  <c r="X949" i="5" s="1"/>
  <c r="E950" i="5"/>
  <c r="E951" i="5"/>
  <c r="E952" i="5"/>
  <c r="E953" i="5"/>
  <c r="X953" i="5" s="1"/>
  <c r="E954" i="5"/>
  <c r="E955" i="5"/>
  <c r="E956" i="5"/>
  <c r="E957" i="5"/>
  <c r="X957" i="5" s="1"/>
  <c r="E958" i="5"/>
  <c r="E959" i="5"/>
  <c r="E960" i="5"/>
  <c r="E961" i="5"/>
  <c r="X961" i="5" s="1"/>
  <c r="E962" i="5"/>
  <c r="E963" i="5"/>
  <c r="E964" i="5"/>
  <c r="E965" i="5"/>
  <c r="X965" i="5" s="1"/>
  <c r="E966" i="5"/>
  <c r="E967" i="5"/>
  <c r="E968" i="5"/>
  <c r="E969" i="5"/>
  <c r="X969" i="5" s="1"/>
  <c r="E970" i="5"/>
  <c r="E971" i="5"/>
  <c r="E972" i="5"/>
  <c r="E973" i="5"/>
  <c r="X973" i="5" s="1"/>
  <c r="E974" i="5"/>
  <c r="E975" i="5"/>
  <c r="E976" i="5"/>
  <c r="E977" i="5"/>
  <c r="X977" i="5" s="1"/>
  <c r="E978" i="5"/>
  <c r="E979" i="5"/>
  <c r="E980" i="5"/>
  <c r="E981" i="5"/>
  <c r="X981" i="5" s="1"/>
  <c r="E982" i="5"/>
  <c r="E983" i="5"/>
  <c r="E984" i="5"/>
  <c r="E985" i="5"/>
  <c r="X985" i="5" s="1"/>
  <c r="E986" i="5"/>
  <c r="E987" i="5"/>
  <c r="E988" i="5"/>
  <c r="E989" i="5"/>
  <c r="X989" i="5" s="1"/>
  <c r="E990" i="5"/>
  <c r="E991" i="5"/>
  <c r="E992" i="5"/>
  <c r="E993" i="5"/>
  <c r="X993" i="5" s="1"/>
  <c r="E994" i="5"/>
  <c r="E995" i="5"/>
  <c r="E996" i="5"/>
  <c r="E997" i="5"/>
  <c r="X997" i="5" s="1"/>
  <c r="E998" i="5"/>
  <c r="E999" i="5"/>
  <c r="E1000" i="5"/>
  <c r="E1001" i="5"/>
  <c r="X1001" i="5" s="1"/>
  <c r="E1002" i="5"/>
  <c r="E1003" i="5"/>
  <c r="E1004" i="5"/>
  <c r="E1005" i="5"/>
  <c r="X1005" i="5" s="1"/>
  <c r="E1006" i="5"/>
  <c r="E1007" i="5"/>
  <c r="E1008" i="5"/>
  <c r="E1009" i="5"/>
  <c r="X1009" i="5" s="1"/>
  <c r="E1010" i="5"/>
  <c r="E1011" i="5"/>
  <c r="E1012" i="5"/>
  <c r="E1013" i="5"/>
  <c r="X1013" i="5" s="1"/>
  <c r="E1014" i="5"/>
  <c r="E1015" i="5"/>
  <c r="E1016" i="5"/>
  <c r="E1017" i="5"/>
  <c r="X1017" i="5" s="1"/>
  <c r="E1018" i="5"/>
  <c r="E1019" i="5"/>
  <c r="E1020" i="5"/>
  <c r="E1021" i="5"/>
  <c r="X1021" i="5" s="1"/>
  <c r="E1022" i="5"/>
  <c r="E1023" i="5"/>
  <c r="E1024" i="5"/>
  <c r="E1025" i="5"/>
  <c r="X1025" i="5" s="1"/>
  <c r="E1026" i="5"/>
  <c r="E1027" i="5"/>
  <c r="E1028" i="5"/>
  <c r="E1029" i="5"/>
  <c r="X1029" i="5" s="1"/>
  <c r="E1030" i="5"/>
  <c r="E1031" i="5"/>
  <c r="E1032" i="5"/>
  <c r="E1033" i="5"/>
  <c r="X1033" i="5" s="1"/>
  <c r="E1034" i="5"/>
  <c r="E1035" i="5"/>
  <c r="E1036" i="5"/>
  <c r="E1037" i="5"/>
  <c r="X1037" i="5" s="1"/>
  <c r="E1038" i="5"/>
  <c r="E1039" i="5"/>
  <c r="E1040" i="5"/>
  <c r="E1041" i="5"/>
  <c r="X1041" i="5" s="1"/>
  <c r="E1042" i="5"/>
  <c r="E1043" i="5"/>
  <c r="E1044" i="5"/>
  <c r="E1045" i="5"/>
  <c r="X1045" i="5" s="1"/>
  <c r="E1046" i="5"/>
  <c r="E1047" i="5"/>
  <c r="E1048" i="5"/>
  <c r="E1049" i="5"/>
  <c r="X1049" i="5" s="1"/>
  <c r="E1050" i="5"/>
  <c r="E1051" i="5"/>
  <c r="E1052" i="5"/>
  <c r="X1052" i="5" s="1"/>
  <c r="E1053" i="5"/>
  <c r="X1053" i="5" s="1"/>
  <c r="E1054" i="5"/>
  <c r="E1055" i="5"/>
  <c r="E1056" i="5"/>
  <c r="E1057" i="5"/>
  <c r="X1057" i="5" s="1"/>
  <c r="E1058" i="5"/>
  <c r="E1059" i="5"/>
  <c r="E1060" i="5"/>
  <c r="E1061" i="5"/>
  <c r="X1061" i="5" s="1"/>
  <c r="E1062" i="5"/>
  <c r="E1063" i="5"/>
  <c r="E1064" i="5"/>
  <c r="E1065" i="5"/>
  <c r="X1065" i="5" s="1"/>
  <c r="E1066" i="5"/>
  <c r="E1067" i="5"/>
  <c r="E1068" i="5"/>
  <c r="E1069" i="5"/>
  <c r="X1069" i="5" s="1"/>
  <c r="E1070" i="5"/>
  <c r="E1071" i="5"/>
  <c r="E1072" i="5"/>
  <c r="E1073" i="5"/>
  <c r="X1073" i="5" s="1"/>
  <c r="E1074" i="5"/>
  <c r="E1075" i="5"/>
  <c r="E1076" i="5"/>
  <c r="E1077" i="5"/>
  <c r="X1077" i="5" s="1"/>
  <c r="E1078" i="5"/>
  <c r="E1079" i="5"/>
  <c r="E1080" i="5"/>
  <c r="E1081" i="5"/>
  <c r="E1082" i="5"/>
  <c r="E1083" i="5"/>
  <c r="E1084" i="5"/>
  <c r="E1085" i="5"/>
  <c r="X1085" i="5" s="1"/>
  <c r="E1086" i="5"/>
  <c r="E1087" i="5"/>
  <c r="E1088" i="5"/>
  <c r="E1089" i="5"/>
  <c r="X1089" i="5" s="1"/>
  <c r="E1090" i="5"/>
  <c r="E1091" i="5"/>
  <c r="E1092" i="5"/>
  <c r="E1093" i="5"/>
  <c r="X1093" i="5" s="1"/>
  <c r="E1094" i="5"/>
  <c r="E1095" i="5"/>
  <c r="E1096" i="5"/>
  <c r="E1097" i="5"/>
  <c r="X1097" i="5" s="1"/>
  <c r="E1098" i="5"/>
  <c r="E1099" i="5"/>
  <c r="E1100" i="5"/>
  <c r="E1101" i="5"/>
  <c r="X1101" i="5" s="1"/>
  <c r="E1102" i="5"/>
  <c r="E1103" i="5"/>
  <c r="E1104" i="5"/>
  <c r="E1105" i="5"/>
  <c r="X1105" i="5" s="1"/>
  <c r="E1106" i="5"/>
  <c r="E1107" i="5"/>
  <c r="E1108" i="5"/>
  <c r="E1109" i="5"/>
  <c r="X1109" i="5" s="1"/>
  <c r="E1110" i="5"/>
  <c r="E1111" i="5"/>
  <c r="E1112" i="5"/>
  <c r="E1113" i="5"/>
  <c r="X1113" i="5" s="1"/>
  <c r="E1114" i="5"/>
  <c r="E1115" i="5"/>
  <c r="E1116" i="5"/>
  <c r="E1117" i="5"/>
  <c r="X1117" i="5" s="1"/>
  <c r="E1118" i="5"/>
  <c r="E1119" i="5"/>
  <c r="E1120" i="5"/>
  <c r="X1120" i="5" s="1"/>
  <c r="E1121" i="5"/>
  <c r="X1121" i="5" s="1"/>
  <c r="E1122" i="5"/>
  <c r="E1123" i="5"/>
  <c r="E1124" i="5"/>
  <c r="E1125" i="5"/>
  <c r="X1125" i="5" s="1"/>
  <c r="E1126" i="5"/>
  <c r="E1127" i="5"/>
  <c r="E1128" i="5"/>
  <c r="E1129" i="5"/>
  <c r="X1129" i="5" s="1"/>
  <c r="E1130" i="5"/>
  <c r="E1131" i="5"/>
  <c r="E1132" i="5"/>
  <c r="X1132" i="5" s="1"/>
  <c r="E1133" i="5"/>
  <c r="X1133" i="5" s="1"/>
  <c r="E1134" i="5"/>
  <c r="E1135" i="5"/>
  <c r="E1136" i="5"/>
  <c r="X1136" i="5" s="1"/>
  <c r="E1137" i="5"/>
  <c r="X1137" i="5" s="1"/>
  <c r="E1138" i="5"/>
  <c r="E1139" i="5"/>
  <c r="E1140" i="5"/>
  <c r="E1141" i="5"/>
  <c r="X1141" i="5" s="1"/>
  <c r="E1142" i="5"/>
  <c r="E1143" i="5"/>
  <c r="E1144" i="5"/>
  <c r="E1145" i="5"/>
  <c r="X1145" i="5" s="1"/>
  <c r="E1146" i="5"/>
  <c r="E1147" i="5"/>
  <c r="E1148" i="5"/>
  <c r="X1148" i="5" s="1"/>
  <c r="E1149" i="5"/>
  <c r="X1149" i="5" s="1"/>
  <c r="E1150" i="5"/>
  <c r="E1151" i="5"/>
  <c r="E1152" i="5"/>
  <c r="E1153" i="5"/>
  <c r="X1153" i="5" s="1"/>
  <c r="E1154" i="5"/>
  <c r="E1155" i="5"/>
  <c r="E1156" i="5"/>
  <c r="E1157" i="5"/>
  <c r="X1157" i="5" s="1"/>
  <c r="E1158" i="5"/>
  <c r="E1159" i="5"/>
  <c r="E1160" i="5"/>
  <c r="E1161" i="5"/>
  <c r="X1161" i="5" s="1"/>
  <c r="E1162" i="5"/>
  <c r="E1163" i="5"/>
  <c r="E1164" i="5"/>
  <c r="E1165" i="5"/>
  <c r="X1165" i="5" s="1"/>
  <c r="E1166" i="5"/>
  <c r="E1167" i="5"/>
  <c r="E1168" i="5"/>
  <c r="E1169" i="5"/>
  <c r="X1169" i="5" s="1"/>
  <c r="E1170" i="5"/>
  <c r="E1171" i="5"/>
  <c r="E1172" i="5"/>
  <c r="X1172" i="5" s="1"/>
  <c r="E1173" i="5"/>
  <c r="X1173" i="5" s="1"/>
  <c r="E1174" i="5"/>
  <c r="E1175" i="5"/>
  <c r="E1176" i="5"/>
  <c r="E1177" i="5"/>
  <c r="X1177" i="5" s="1"/>
  <c r="E1178" i="5"/>
  <c r="E1179" i="5"/>
  <c r="E1180" i="5"/>
  <c r="E1181" i="5"/>
  <c r="X1181" i="5" s="1"/>
  <c r="E1182" i="5"/>
  <c r="E1183" i="5"/>
  <c r="E1184" i="5"/>
  <c r="E1185" i="5"/>
  <c r="X1185" i="5" s="1"/>
  <c r="E1186" i="5"/>
  <c r="E1187" i="5"/>
  <c r="E1188" i="5"/>
  <c r="E1189" i="5"/>
  <c r="X1189" i="5" s="1"/>
  <c r="E1190" i="5"/>
  <c r="E1191" i="5"/>
  <c r="E1192" i="5"/>
  <c r="E1193" i="5"/>
  <c r="X1193" i="5" s="1"/>
  <c r="E1194" i="5"/>
  <c r="E1195" i="5"/>
  <c r="E1196" i="5"/>
  <c r="E1197" i="5"/>
  <c r="X1197" i="5" s="1"/>
  <c r="E1198" i="5"/>
  <c r="E1199" i="5"/>
  <c r="E1200" i="5"/>
  <c r="X1200" i="5" s="1"/>
  <c r="E1201" i="5"/>
  <c r="X1201" i="5" s="1"/>
  <c r="E1202" i="5"/>
  <c r="E1203" i="5"/>
  <c r="E1204" i="5"/>
  <c r="X1204" i="5" s="1"/>
  <c r="E1205" i="5"/>
  <c r="X1205" i="5" s="1"/>
  <c r="E1206" i="5"/>
  <c r="E1207" i="5"/>
  <c r="E1208" i="5"/>
  <c r="X1208" i="5" s="1"/>
  <c r="E1209" i="5"/>
  <c r="X1209" i="5" s="1"/>
  <c r="E1210" i="5"/>
  <c r="E1211" i="5"/>
  <c r="E1212" i="5"/>
  <c r="X1212" i="5" s="1"/>
  <c r="E1213" i="5"/>
  <c r="X1213" i="5" s="1"/>
  <c r="E1214" i="5"/>
  <c r="E1215" i="5"/>
  <c r="E1216" i="5"/>
  <c r="X1216" i="5" s="1"/>
  <c r="E1217" i="5"/>
  <c r="X1217" i="5" s="1"/>
  <c r="E1218" i="5"/>
  <c r="E1219" i="5"/>
  <c r="E1220" i="5"/>
  <c r="E1221" i="5"/>
  <c r="X1221" i="5" s="1"/>
  <c r="E1222" i="5"/>
  <c r="E1223" i="5"/>
  <c r="E1224" i="5"/>
  <c r="E1225" i="5"/>
  <c r="X1225" i="5" s="1"/>
  <c r="E1226" i="5"/>
  <c r="E1227" i="5"/>
  <c r="E1228" i="5"/>
  <c r="E1229" i="5"/>
  <c r="X1229" i="5" s="1"/>
  <c r="E1230" i="5"/>
  <c r="E1231" i="5"/>
  <c r="E1232" i="5"/>
  <c r="E1233" i="5"/>
  <c r="X1233" i="5" s="1"/>
  <c r="E1234" i="5"/>
  <c r="E1235" i="5"/>
  <c r="E1236" i="5"/>
  <c r="X1236" i="5" s="1"/>
  <c r="E1237" i="5"/>
  <c r="X1237" i="5" s="1"/>
  <c r="E1238" i="5"/>
  <c r="E1239" i="5"/>
  <c r="E1240" i="5"/>
  <c r="X1240" i="5" s="1"/>
  <c r="E1241" i="5"/>
  <c r="X1241" i="5" s="1"/>
  <c r="E1242" i="5"/>
  <c r="E1243" i="5"/>
  <c r="E1244" i="5"/>
  <c r="X1244" i="5" s="1"/>
  <c r="E1245" i="5"/>
  <c r="X1245" i="5" s="1"/>
  <c r="E1246" i="5"/>
  <c r="E1247" i="5"/>
  <c r="E1248" i="5"/>
  <c r="X1248" i="5" s="1"/>
  <c r="E1249" i="5"/>
  <c r="X1249" i="5" s="1"/>
  <c r="E1250" i="5"/>
  <c r="E1251" i="5"/>
  <c r="E1252" i="5"/>
  <c r="E1253" i="5"/>
  <c r="X1253" i="5" s="1"/>
  <c r="E1254" i="5"/>
  <c r="E1255" i="5"/>
  <c r="E1256" i="5"/>
  <c r="X1256" i="5" s="1"/>
  <c r="E1257" i="5"/>
  <c r="X1257" i="5" s="1"/>
  <c r="E1258" i="5"/>
  <c r="E1259" i="5"/>
  <c r="E1260" i="5"/>
  <c r="E1261" i="5"/>
  <c r="X1261" i="5" s="1"/>
  <c r="E1262" i="5"/>
  <c r="E1263" i="5"/>
  <c r="E1264" i="5"/>
  <c r="E1265" i="5"/>
  <c r="X1265" i="5" s="1"/>
  <c r="E1266" i="5"/>
  <c r="E1267" i="5"/>
  <c r="E1268" i="5"/>
  <c r="X1268" i="5" s="1"/>
  <c r="E1269" i="5"/>
  <c r="X1269" i="5" s="1"/>
  <c r="E1270" i="5"/>
  <c r="E1271" i="5"/>
  <c r="E1272" i="5"/>
  <c r="X1272" i="5" s="1"/>
  <c r="E1273" i="5"/>
  <c r="X1273" i="5" s="1"/>
  <c r="E1274" i="5"/>
  <c r="E1275" i="5"/>
  <c r="E1276" i="5"/>
  <c r="X1276" i="5" s="1"/>
  <c r="E1277" i="5"/>
  <c r="X1277" i="5" s="1"/>
  <c r="E1278" i="5"/>
  <c r="E1279" i="5"/>
  <c r="E1280" i="5"/>
  <c r="E1281" i="5"/>
  <c r="X1281" i="5" s="1"/>
  <c r="E1282" i="5"/>
  <c r="E1283" i="5"/>
  <c r="E1284" i="5"/>
  <c r="E1285" i="5"/>
  <c r="X1285" i="5" s="1"/>
  <c r="E1286" i="5"/>
  <c r="E1287" i="5"/>
  <c r="E1288" i="5"/>
  <c r="X1288" i="5" s="1"/>
  <c r="E1289" i="5"/>
  <c r="X1289" i="5" s="1"/>
  <c r="E1290" i="5"/>
  <c r="E1291" i="5"/>
  <c r="E1292" i="5"/>
  <c r="E1293" i="5"/>
  <c r="X1293" i="5" s="1"/>
  <c r="E1294" i="5"/>
  <c r="E1295" i="5"/>
  <c r="E1296" i="5"/>
  <c r="X1296" i="5" s="1"/>
  <c r="E1297" i="5"/>
  <c r="X1297" i="5" s="1"/>
  <c r="E1298" i="5"/>
  <c r="E1299" i="5"/>
  <c r="E1300" i="5"/>
  <c r="E1301" i="5"/>
  <c r="X1301" i="5" s="1"/>
  <c r="E1302" i="5"/>
  <c r="E1303" i="5"/>
  <c r="E1304" i="5"/>
  <c r="E1305" i="5"/>
  <c r="X1305" i="5" s="1"/>
  <c r="E1306" i="5"/>
  <c r="E1307" i="5"/>
  <c r="E1308" i="5"/>
  <c r="E1309" i="5"/>
  <c r="X1309" i="5" s="1"/>
  <c r="E1310" i="5"/>
  <c r="E1311" i="5"/>
  <c r="E1312" i="5"/>
  <c r="E1313" i="5"/>
  <c r="X1313" i="5" s="1"/>
  <c r="E1314" i="5"/>
  <c r="E1315" i="5"/>
  <c r="E1316" i="5"/>
  <c r="X1316" i="5" s="1"/>
  <c r="E1317" i="5"/>
  <c r="X1317" i="5" s="1"/>
  <c r="E1318" i="5"/>
  <c r="E1319" i="5"/>
  <c r="E1320" i="5"/>
  <c r="E1321" i="5"/>
  <c r="X1321" i="5" s="1"/>
  <c r="E1322" i="5"/>
  <c r="E1323" i="5"/>
  <c r="E1324" i="5"/>
  <c r="X1324" i="5" s="1"/>
  <c r="E1325" i="5"/>
  <c r="X1325" i="5" s="1"/>
  <c r="E1326" i="5"/>
  <c r="E1327" i="5"/>
  <c r="E1328" i="5"/>
  <c r="E1329" i="5"/>
  <c r="X1329" i="5" s="1"/>
  <c r="E1330" i="5"/>
  <c r="E1331" i="5"/>
  <c r="E1332" i="5"/>
  <c r="E1333" i="5"/>
  <c r="X1333" i="5" s="1"/>
  <c r="E1334" i="5"/>
  <c r="E1335" i="5"/>
  <c r="E1336" i="5"/>
  <c r="E1337" i="5"/>
  <c r="X1337" i="5" s="1"/>
  <c r="E1338" i="5"/>
  <c r="E1339" i="5"/>
  <c r="E1340" i="5"/>
  <c r="E1341" i="5"/>
  <c r="X1341" i="5" s="1"/>
  <c r="E1342" i="5"/>
  <c r="E1343" i="5"/>
  <c r="E1344" i="5"/>
  <c r="E1345" i="5"/>
  <c r="X1345" i="5" s="1"/>
  <c r="E1346" i="5"/>
  <c r="E1347" i="5"/>
  <c r="E1348" i="5"/>
  <c r="E1349" i="5"/>
  <c r="X1349" i="5" s="1"/>
  <c r="E1350" i="5"/>
  <c r="E1351" i="5"/>
  <c r="E1352" i="5"/>
  <c r="E1353" i="5"/>
  <c r="X1353" i="5" s="1"/>
  <c r="E1354" i="5"/>
  <c r="E1355" i="5"/>
  <c r="E1356" i="5"/>
  <c r="E1357" i="5"/>
  <c r="X1357" i="5" s="1"/>
  <c r="E1358" i="5"/>
  <c r="E1359" i="5"/>
  <c r="E1360" i="5"/>
  <c r="X1360" i="5" s="1"/>
  <c r="E1361" i="5"/>
  <c r="X1361" i="5" s="1"/>
  <c r="E1362" i="5"/>
  <c r="E1363" i="5"/>
  <c r="E1364" i="5"/>
  <c r="X1364" i="5" s="1"/>
  <c r="E1365" i="5"/>
  <c r="X1365" i="5" s="1"/>
  <c r="E1366" i="5"/>
  <c r="E1367" i="5"/>
  <c r="E1368" i="5"/>
  <c r="E1369" i="5"/>
  <c r="X1369" i="5" s="1"/>
  <c r="E1370" i="5"/>
  <c r="E1371" i="5"/>
  <c r="E1372" i="5"/>
  <c r="X1372" i="5" s="1"/>
  <c r="E1373" i="5"/>
  <c r="X1373" i="5" s="1"/>
  <c r="E1374" i="5"/>
  <c r="E1375" i="5"/>
  <c r="E1376" i="5"/>
  <c r="E1377" i="5"/>
  <c r="X1377" i="5" s="1"/>
  <c r="E1378" i="5"/>
  <c r="E1379" i="5"/>
  <c r="E1380" i="5"/>
  <c r="E1381" i="5"/>
  <c r="X1381" i="5" s="1"/>
  <c r="E1382" i="5"/>
  <c r="E1383" i="5"/>
  <c r="E1384" i="5"/>
  <c r="E1385" i="5"/>
  <c r="X1385" i="5" s="1"/>
  <c r="E1386" i="5"/>
  <c r="E1387" i="5"/>
  <c r="E1388" i="5"/>
  <c r="E1389" i="5"/>
  <c r="X1389" i="5" s="1"/>
  <c r="E1390" i="5"/>
  <c r="E1391" i="5"/>
  <c r="E1392" i="5"/>
  <c r="E1393" i="5"/>
  <c r="X1393" i="5" s="1"/>
  <c r="E1394" i="5"/>
  <c r="E1395" i="5"/>
  <c r="E1396" i="5"/>
  <c r="X1396" i="5" s="1"/>
  <c r="E1397" i="5"/>
  <c r="X1397" i="5" s="1"/>
  <c r="E1398" i="5"/>
  <c r="E1399" i="5"/>
  <c r="E1400" i="5"/>
  <c r="E1401" i="5"/>
  <c r="X1401" i="5" s="1"/>
  <c r="E1402" i="5"/>
  <c r="E1403" i="5"/>
  <c r="E1404" i="5"/>
  <c r="E1405" i="5"/>
  <c r="X1405" i="5" s="1"/>
  <c r="E1406" i="5"/>
  <c r="E1407" i="5"/>
  <c r="E1408" i="5"/>
  <c r="X1408" i="5" s="1"/>
  <c r="E1409" i="5"/>
  <c r="X1409" i="5" s="1"/>
  <c r="E1410" i="5"/>
  <c r="E1411" i="5"/>
  <c r="E1412" i="5"/>
  <c r="X1412" i="5" s="1"/>
  <c r="E1413" i="5"/>
  <c r="E1414" i="5"/>
  <c r="E1415" i="5"/>
  <c r="E1416" i="5"/>
  <c r="X1416" i="5" s="1"/>
  <c r="E1417" i="5"/>
  <c r="X1417" i="5" s="1"/>
  <c r="E1418" i="5"/>
  <c r="E1419" i="5"/>
  <c r="E1420" i="5"/>
  <c r="E1421" i="5"/>
  <c r="X1421" i="5" s="1"/>
  <c r="E1422" i="5"/>
  <c r="E1423" i="5"/>
  <c r="E1424" i="5"/>
  <c r="E1425" i="5"/>
  <c r="X1425" i="5" s="1"/>
  <c r="E1426" i="5"/>
  <c r="E1427" i="5"/>
  <c r="E1428" i="5"/>
  <c r="E1429" i="5"/>
  <c r="X1429" i="5" s="1"/>
  <c r="E1430" i="5"/>
  <c r="E1431" i="5"/>
  <c r="E1432" i="5"/>
  <c r="E1433" i="5"/>
  <c r="X1433" i="5" s="1"/>
  <c r="E1434" i="5"/>
  <c r="E1435" i="5"/>
  <c r="E1436" i="5"/>
  <c r="E1437" i="5"/>
  <c r="X1437" i="5" s="1"/>
  <c r="E1438" i="5"/>
  <c r="E1439" i="5"/>
  <c r="E1440" i="5"/>
  <c r="E1441" i="5"/>
  <c r="X1441" i="5" s="1"/>
  <c r="E1442" i="5"/>
  <c r="E1443" i="5"/>
  <c r="E1444" i="5"/>
  <c r="E1445" i="5"/>
  <c r="E1446" i="5"/>
  <c r="E1447" i="5"/>
  <c r="E1448" i="5"/>
  <c r="E1449" i="5"/>
  <c r="X1449" i="5" s="1"/>
  <c r="E1450" i="5"/>
  <c r="E1451" i="5"/>
  <c r="E1452" i="5"/>
  <c r="X1452" i="5" s="1"/>
  <c r="E1453" i="5"/>
  <c r="X1453" i="5" s="1"/>
  <c r="E1454" i="5"/>
  <c r="E1455" i="5"/>
  <c r="E1456" i="5"/>
  <c r="E1457" i="5"/>
  <c r="X1457" i="5" s="1"/>
  <c r="E1458" i="5"/>
  <c r="E1459" i="5"/>
  <c r="E1460" i="5"/>
  <c r="E1461" i="5"/>
  <c r="X1461" i="5" s="1"/>
  <c r="E1462" i="5"/>
  <c r="E1463" i="5"/>
  <c r="E1464" i="5"/>
  <c r="X1464" i="5" s="1"/>
  <c r="E1465" i="5"/>
  <c r="X1465" i="5" s="1"/>
  <c r="E1466" i="5"/>
  <c r="E1467" i="5"/>
  <c r="E1468" i="5"/>
  <c r="E1469" i="5"/>
  <c r="X1469" i="5" s="1"/>
  <c r="E1470" i="5"/>
  <c r="E1471" i="5"/>
  <c r="E1472" i="5"/>
  <c r="E1473" i="5"/>
  <c r="X1473" i="5" s="1"/>
  <c r="E1474" i="5"/>
  <c r="E1475" i="5"/>
  <c r="E1476" i="5"/>
  <c r="X1476" i="5" s="1"/>
  <c r="E1477" i="5"/>
  <c r="E1478" i="5"/>
  <c r="E1479" i="5"/>
  <c r="E1480" i="5"/>
  <c r="X1480" i="5" s="1"/>
  <c r="E1481" i="5"/>
  <c r="X1481" i="5" s="1"/>
  <c r="E1482" i="5"/>
  <c r="E1483" i="5"/>
  <c r="E1484" i="5"/>
  <c r="E1485" i="5"/>
  <c r="X1485" i="5" s="1"/>
  <c r="E1486" i="5"/>
  <c r="E1487" i="5"/>
  <c r="E1488" i="5"/>
  <c r="X1488" i="5" s="1"/>
  <c r="E1489" i="5"/>
  <c r="X1489" i="5" s="1"/>
  <c r="E1490" i="5"/>
  <c r="E1491" i="5"/>
  <c r="E1492" i="5"/>
  <c r="E1493" i="5"/>
  <c r="X1493" i="5" s="1"/>
  <c r="E1494" i="5"/>
  <c r="E1495" i="5"/>
  <c r="E1496" i="5"/>
  <c r="E1497" i="5"/>
  <c r="X1497" i="5" s="1"/>
  <c r="E1498" i="5"/>
  <c r="E1499" i="5"/>
  <c r="E1500" i="5"/>
  <c r="E1501" i="5"/>
  <c r="X1501" i="5" s="1"/>
  <c r="E1502" i="5"/>
  <c r="E1503" i="5"/>
  <c r="E1504" i="5"/>
  <c r="E1505" i="5"/>
  <c r="X1505" i="5" s="1"/>
  <c r="E1506" i="5"/>
  <c r="E1507" i="5"/>
  <c r="E1508" i="5"/>
  <c r="X1508" i="5" s="1"/>
  <c r="E1509" i="5"/>
  <c r="X1509" i="5" s="1"/>
  <c r="E1510" i="5"/>
  <c r="E1511" i="5"/>
  <c r="E1512" i="5"/>
  <c r="X1512" i="5" s="1"/>
  <c r="E1513" i="5"/>
  <c r="X1513" i="5" s="1"/>
  <c r="E1514" i="5"/>
  <c r="E1515" i="5"/>
  <c r="E1516" i="5"/>
  <c r="E1517" i="5"/>
  <c r="E1518" i="5"/>
  <c r="E1519" i="5"/>
  <c r="E1520" i="5"/>
  <c r="X1520" i="5" s="1"/>
  <c r="E1521" i="5"/>
  <c r="E1522" i="5"/>
  <c r="E1523" i="5"/>
  <c r="E1524" i="5"/>
  <c r="X1524" i="5" s="1"/>
  <c r="E1525" i="5"/>
  <c r="X1525" i="5" s="1"/>
  <c r="E1526" i="5"/>
  <c r="E1527" i="5"/>
  <c r="E1528" i="5"/>
  <c r="E1529" i="5"/>
  <c r="X1529" i="5" s="1"/>
  <c r="E1530" i="5"/>
  <c r="E1531" i="5"/>
  <c r="E1532" i="5"/>
  <c r="E1533" i="5"/>
  <c r="X1533" i="5" s="1"/>
  <c r="E1534" i="5"/>
  <c r="E1535" i="5"/>
  <c r="E1536" i="5"/>
  <c r="E1537" i="5"/>
  <c r="X1537" i="5" s="1"/>
  <c r="E1538" i="5"/>
  <c r="E1539" i="5"/>
  <c r="E1540" i="5"/>
  <c r="E1541" i="5"/>
  <c r="X1541" i="5" s="1"/>
  <c r="E1542" i="5"/>
  <c r="E1543" i="5"/>
  <c r="E1544" i="5"/>
  <c r="E1545" i="5"/>
  <c r="X1545" i="5" s="1"/>
  <c r="E1546" i="5"/>
  <c r="E1547" i="5"/>
  <c r="E1548" i="5"/>
  <c r="E1549" i="5"/>
  <c r="X1549" i="5" s="1"/>
  <c r="E1550" i="5"/>
  <c r="E1551" i="5"/>
  <c r="E1552" i="5"/>
  <c r="E1553" i="5"/>
  <c r="X1553" i="5" s="1"/>
  <c r="E1554" i="5"/>
  <c r="E1555" i="5"/>
  <c r="E1556" i="5"/>
  <c r="E1557" i="5"/>
  <c r="X1557" i="5" s="1"/>
  <c r="E1558" i="5"/>
  <c r="E1559" i="5"/>
  <c r="E1560" i="5"/>
  <c r="E1561" i="5"/>
  <c r="X1561" i="5" s="1"/>
  <c r="E1562" i="5"/>
  <c r="E1563" i="5"/>
  <c r="E1564" i="5"/>
  <c r="E1565" i="5"/>
  <c r="X1565" i="5" s="1"/>
  <c r="E1566" i="5"/>
  <c r="E1567" i="5"/>
  <c r="E1568" i="5"/>
  <c r="E1569" i="5"/>
  <c r="X1569" i="5" s="1"/>
  <c r="E1570" i="5"/>
  <c r="E1571" i="5"/>
  <c r="E1572" i="5"/>
  <c r="E1573" i="5"/>
  <c r="E1574" i="5"/>
  <c r="E1575" i="5"/>
  <c r="E1576" i="5"/>
  <c r="E1577" i="5"/>
  <c r="X1577" i="5" s="1"/>
  <c r="E1578" i="5"/>
  <c r="E1579" i="5"/>
  <c r="E1580" i="5"/>
  <c r="E1581" i="5"/>
  <c r="E1582" i="5"/>
  <c r="E1583" i="5"/>
  <c r="E1584" i="5"/>
  <c r="E1585" i="5"/>
  <c r="X1585" i="5" s="1"/>
  <c r="E1586" i="5"/>
  <c r="E1587" i="5"/>
  <c r="E1588" i="5"/>
  <c r="X1588" i="5" s="1"/>
  <c r="E1589" i="5"/>
  <c r="X1589" i="5" s="1"/>
  <c r="E1590" i="5"/>
  <c r="E1591" i="5"/>
  <c r="E1592" i="5"/>
  <c r="E1593" i="5"/>
  <c r="X1593" i="5" s="1"/>
  <c r="E1594" i="5"/>
  <c r="E1595" i="5"/>
  <c r="E1596" i="5"/>
  <c r="X1596" i="5" s="1"/>
  <c r="E1597" i="5"/>
  <c r="X1597" i="5" s="1"/>
  <c r="E1598" i="5"/>
  <c r="E1599" i="5"/>
  <c r="E1600" i="5"/>
  <c r="E1601" i="5"/>
  <c r="X1601" i="5" s="1"/>
  <c r="E1602" i="5"/>
  <c r="E1603" i="5"/>
  <c r="E1604" i="5"/>
  <c r="X1604" i="5" s="1"/>
  <c r="E1605" i="5"/>
  <c r="X1605" i="5" s="1"/>
  <c r="E1606" i="5"/>
  <c r="E1607" i="5"/>
  <c r="E1608" i="5"/>
  <c r="E1609" i="5"/>
  <c r="X1609" i="5" s="1"/>
  <c r="E1610" i="5"/>
  <c r="E1611" i="5"/>
  <c r="E1612" i="5"/>
  <c r="E1613" i="5"/>
  <c r="X1613" i="5" s="1"/>
  <c r="E1614" i="5"/>
  <c r="E1615" i="5"/>
  <c r="E1616" i="5"/>
  <c r="E1617" i="5"/>
  <c r="X1617" i="5" s="1"/>
  <c r="E1618" i="5"/>
  <c r="E1619" i="5"/>
  <c r="E1620" i="5"/>
  <c r="E1621" i="5"/>
  <c r="X1621" i="5" s="1"/>
  <c r="E1622" i="5"/>
  <c r="E1623" i="5"/>
  <c r="E1624" i="5"/>
  <c r="E1625" i="5"/>
  <c r="X1625" i="5" s="1"/>
  <c r="E1626" i="5"/>
  <c r="E1627" i="5"/>
  <c r="E1628" i="5"/>
  <c r="E1629" i="5"/>
  <c r="X1629" i="5" s="1"/>
  <c r="E1630" i="5"/>
  <c r="E1631" i="5"/>
  <c r="E1632" i="5"/>
  <c r="X1632" i="5" s="1"/>
  <c r="E1633" i="5"/>
  <c r="X1633" i="5" s="1"/>
  <c r="E1634" i="5"/>
  <c r="E1635" i="5"/>
  <c r="E1636" i="5"/>
  <c r="X1636" i="5" s="1"/>
  <c r="E1637" i="5"/>
  <c r="X1637" i="5" s="1"/>
  <c r="E1638" i="5"/>
  <c r="E1639" i="5"/>
  <c r="E1640" i="5"/>
  <c r="X1640" i="5" s="1"/>
  <c r="E1641" i="5"/>
  <c r="X1641" i="5" s="1"/>
  <c r="E1642" i="5"/>
  <c r="E1643" i="5"/>
  <c r="E1644" i="5"/>
  <c r="X1644" i="5" s="1"/>
  <c r="E1645" i="5"/>
  <c r="X1645" i="5" s="1"/>
  <c r="E1646" i="5"/>
  <c r="E1647" i="5"/>
  <c r="E1648" i="5"/>
  <c r="E1649" i="5"/>
  <c r="X1649" i="5" s="1"/>
  <c r="E1650" i="5"/>
  <c r="E1651" i="5"/>
  <c r="E1652" i="5"/>
  <c r="E1653" i="5"/>
  <c r="X1653" i="5" s="1"/>
  <c r="E1654" i="5"/>
  <c r="E1655" i="5"/>
  <c r="E1656" i="5"/>
  <c r="X1656" i="5" s="1"/>
  <c r="E1657" i="5"/>
  <c r="X1657" i="5" s="1"/>
  <c r="E1658" i="5"/>
  <c r="E1659" i="5"/>
  <c r="E1660" i="5"/>
  <c r="X1660" i="5" s="1"/>
  <c r="E1661" i="5"/>
  <c r="X1661" i="5" s="1"/>
  <c r="E1662" i="5"/>
  <c r="E1663" i="5"/>
  <c r="E1664" i="5"/>
  <c r="X1664" i="5" s="1"/>
  <c r="E1665" i="5"/>
  <c r="X1665" i="5" s="1"/>
  <c r="E1666" i="5"/>
  <c r="E1667" i="5"/>
  <c r="E1668" i="5"/>
  <c r="X1668" i="5" s="1"/>
  <c r="E1669" i="5"/>
  <c r="X1669" i="5" s="1"/>
  <c r="E1670" i="5"/>
  <c r="E1671" i="5"/>
  <c r="E1672" i="5"/>
  <c r="E1673" i="5"/>
  <c r="X1673" i="5" s="1"/>
  <c r="E1674" i="5"/>
  <c r="E1675" i="5"/>
  <c r="E1676" i="5"/>
  <c r="X1676" i="5" s="1"/>
  <c r="E1677" i="5"/>
  <c r="X1677" i="5" s="1"/>
  <c r="E1678" i="5"/>
  <c r="E1679" i="5"/>
  <c r="E1680" i="5"/>
  <c r="X1680" i="5" s="1"/>
  <c r="E1681" i="5"/>
  <c r="X1681" i="5" s="1"/>
  <c r="E1682" i="5"/>
  <c r="E1683" i="5"/>
  <c r="E1684" i="5"/>
  <c r="X1684" i="5" s="1"/>
  <c r="E1685" i="5"/>
  <c r="X1685" i="5" s="1"/>
  <c r="E1686" i="5"/>
  <c r="E1687" i="5"/>
  <c r="E1688" i="5"/>
  <c r="X1688" i="5" s="1"/>
  <c r="E1689" i="5"/>
  <c r="X1689" i="5" s="1"/>
  <c r="E1690" i="5"/>
  <c r="E1691" i="5"/>
  <c r="E1692" i="5"/>
  <c r="X1692" i="5" s="1"/>
  <c r="E1693" i="5"/>
  <c r="X1693" i="5" s="1"/>
  <c r="E1694" i="5"/>
  <c r="E1695" i="5"/>
  <c r="E1696" i="5"/>
  <c r="E1697" i="5"/>
  <c r="X1697" i="5" s="1"/>
  <c r="E1698" i="5"/>
  <c r="E1699" i="5"/>
  <c r="E1700" i="5"/>
  <c r="X1700" i="5" s="1"/>
  <c r="E1701" i="5"/>
  <c r="X1701" i="5" s="1"/>
  <c r="E1702" i="5"/>
  <c r="E1703" i="5"/>
  <c r="E1704" i="5"/>
  <c r="X1704" i="5" s="1"/>
  <c r="E1705" i="5"/>
  <c r="X1705" i="5" s="1"/>
  <c r="E1706" i="5"/>
  <c r="E1707" i="5"/>
  <c r="E1708" i="5"/>
  <c r="X1708" i="5" s="1"/>
  <c r="E1709" i="5"/>
  <c r="X1709" i="5" s="1"/>
  <c r="E1710" i="5"/>
  <c r="E1711" i="5"/>
  <c r="E1712" i="5"/>
  <c r="X1712" i="5" s="1"/>
  <c r="E1713" i="5"/>
  <c r="X1713" i="5" s="1"/>
  <c r="E1714" i="5"/>
  <c r="E1715" i="5"/>
  <c r="E1716" i="5"/>
  <c r="E1717" i="5"/>
  <c r="X1717" i="5" s="1"/>
  <c r="E1718" i="5"/>
  <c r="E1719" i="5"/>
  <c r="E1720" i="5"/>
  <c r="X1720" i="5" s="1"/>
  <c r="E1721" i="5"/>
  <c r="X1721" i="5" s="1"/>
  <c r="E1722" i="5"/>
  <c r="E1723" i="5"/>
  <c r="E1724" i="5"/>
  <c r="X1724" i="5" s="1"/>
  <c r="E1725" i="5"/>
  <c r="X1725" i="5" s="1"/>
  <c r="E1726" i="5"/>
  <c r="E1727" i="5"/>
  <c r="E1728" i="5"/>
  <c r="E1729" i="5"/>
  <c r="X1729" i="5" s="1"/>
  <c r="E1730" i="5"/>
  <c r="E1731" i="5"/>
  <c r="E1732" i="5"/>
  <c r="E1733" i="5"/>
  <c r="X1733" i="5" s="1"/>
  <c r="E1734" i="5"/>
  <c r="E1735" i="5"/>
  <c r="E1736" i="5"/>
  <c r="E1737" i="5"/>
  <c r="X1737" i="5" s="1"/>
  <c r="E1738" i="5"/>
  <c r="E1739" i="5"/>
  <c r="E1740" i="5"/>
  <c r="E1741" i="5"/>
  <c r="X1741" i="5" s="1"/>
  <c r="E1742" i="5"/>
  <c r="E1743" i="5"/>
  <c r="E1744" i="5"/>
  <c r="E1745" i="5"/>
  <c r="X1745" i="5" s="1"/>
  <c r="E1746" i="5"/>
  <c r="E1747" i="5"/>
  <c r="E1748" i="5"/>
  <c r="X1748" i="5" s="1"/>
  <c r="E1749" i="5"/>
  <c r="X1749" i="5" s="1"/>
  <c r="E1750" i="5"/>
  <c r="E1751" i="5"/>
  <c r="E1752" i="5"/>
  <c r="X1752" i="5" s="1"/>
  <c r="E1753" i="5"/>
  <c r="X1753" i="5" s="1"/>
  <c r="E1754" i="5"/>
  <c r="E1755" i="5"/>
  <c r="E1756" i="5"/>
  <c r="E1757" i="5"/>
  <c r="X1757" i="5" s="1"/>
  <c r="E1758" i="5"/>
  <c r="E1759" i="5"/>
  <c r="E1760" i="5"/>
  <c r="E1761" i="5"/>
  <c r="X1761" i="5" s="1"/>
  <c r="E1762" i="5"/>
  <c r="E1763" i="5"/>
  <c r="E1764" i="5"/>
  <c r="X1764" i="5" s="1"/>
  <c r="E1765" i="5"/>
  <c r="X1765" i="5" s="1"/>
  <c r="E1766" i="5"/>
  <c r="E1767" i="5"/>
  <c r="E1768" i="5"/>
  <c r="E1769" i="5"/>
  <c r="X1769" i="5" s="1"/>
  <c r="E1770" i="5"/>
  <c r="E1771" i="5"/>
  <c r="E1772" i="5"/>
  <c r="E1773" i="5"/>
  <c r="X1773" i="5" s="1"/>
  <c r="E1774" i="5"/>
  <c r="E1775" i="5"/>
  <c r="E1776" i="5"/>
  <c r="E1777" i="5"/>
  <c r="X1777" i="5" s="1"/>
  <c r="E1778" i="5"/>
  <c r="E1779" i="5"/>
  <c r="E1780" i="5"/>
  <c r="E1781" i="5"/>
  <c r="X1781" i="5" s="1"/>
  <c r="E1782" i="5"/>
  <c r="E1783" i="5"/>
  <c r="E1784" i="5"/>
  <c r="E1785" i="5"/>
  <c r="X1785" i="5" s="1"/>
  <c r="E1786" i="5"/>
  <c r="E1787" i="5"/>
  <c r="E1788" i="5"/>
  <c r="X1788" i="5" s="1"/>
  <c r="E1789" i="5"/>
  <c r="X1789" i="5" s="1"/>
  <c r="E1790" i="5"/>
  <c r="E1791" i="5"/>
  <c r="E1792" i="5"/>
  <c r="E1793" i="5"/>
  <c r="X1793" i="5" s="1"/>
  <c r="E1794" i="5"/>
  <c r="E1795" i="5"/>
  <c r="E1796" i="5"/>
  <c r="E1797" i="5"/>
  <c r="X1797" i="5" s="1"/>
  <c r="E1798" i="5"/>
  <c r="E1799" i="5"/>
  <c r="E1800" i="5"/>
  <c r="E1801" i="5"/>
  <c r="X1801" i="5" s="1"/>
  <c r="E1802" i="5"/>
  <c r="E1803" i="5"/>
  <c r="E1804" i="5"/>
  <c r="E1805" i="5"/>
  <c r="X1805" i="5" s="1"/>
  <c r="E1806" i="5"/>
  <c r="E1807" i="5"/>
  <c r="E1808" i="5"/>
  <c r="E1809" i="5"/>
  <c r="X1809" i="5" s="1"/>
  <c r="E1810" i="5"/>
  <c r="E1811" i="5"/>
  <c r="E1812" i="5"/>
  <c r="E1813" i="5"/>
  <c r="X1813" i="5" s="1"/>
  <c r="E1814" i="5"/>
  <c r="E1815" i="5"/>
  <c r="E1816" i="5"/>
  <c r="X1816" i="5" s="1"/>
  <c r="E1817" i="5"/>
  <c r="X1817" i="5" s="1"/>
  <c r="E1818" i="5"/>
  <c r="E1819" i="5"/>
  <c r="E1820" i="5"/>
  <c r="X1820" i="5" s="1"/>
  <c r="E1821" i="5"/>
  <c r="X1821" i="5" s="1"/>
  <c r="E1822" i="5"/>
  <c r="E1823" i="5"/>
  <c r="E1824" i="5"/>
  <c r="E1825" i="5"/>
  <c r="E1826" i="5"/>
  <c r="E1827" i="5"/>
  <c r="E1828" i="5"/>
  <c r="E1829" i="5"/>
  <c r="X1829" i="5" s="1"/>
  <c r="E1830" i="5"/>
  <c r="E1831" i="5"/>
  <c r="E1832" i="5"/>
  <c r="E1833" i="5"/>
  <c r="X1833" i="5" s="1"/>
  <c r="E1834" i="5"/>
  <c r="E1835" i="5"/>
  <c r="E1836" i="5"/>
  <c r="E1837" i="5"/>
  <c r="X1837" i="5" s="1"/>
  <c r="E1838" i="5"/>
  <c r="E1839" i="5"/>
  <c r="E1840" i="5"/>
  <c r="E1841" i="5"/>
  <c r="X1841" i="5" s="1"/>
  <c r="E1842" i="5"/>
  <c r="E1843" i="5"/>
  <c r="E1844" i="5"/>
  <c r="X1844" i="5" s="1"/>
  <c r="E1845" i="5"/>
  <c r="X1845" i="5" s="1"/>
  <c r="E1846" i="5"/>
  <c r="E1847" i="5"/>
  <c r="E1848" i="5"/>
  <c r="X1848" i="5" s="1"/>
  <c r="E1849" i="5"/>
  <c r="X1849" i="5" s="1"/>
  <c r="E1850" i="5"/>
  <c r="E1851" i="5"/>
  <c r="E1852" i="5"/>
  <c r="E1853" i="5"/>
  <c r="E1854" i="5"/>
  <c r="E1855" i="5"/>
  <c r="E1856" i="5"/>
  <c r="E1857" i="5"/>
  <c r="X1857" i="5" s="1"/>
  <c r="E1858" i="5"/>
  <c r="E1859" i="5"/>
  <c r="E1860" i="5"/>
  <c r="E1861" i="5"/>
  <c r="X1861" i="5" s="1"/>
  <c r="E1862" i="5"/>
  <c r="E1863" i="5"/>
  <c r="E1864" i="5"/>
  <c r="E1865" i="5"/>
  <c r="X1865" i="5" s="1"/>
  <c r="E1866" i="5"/>
  <c r="E1867" i="5"/>
  <c r="E1868" i="5"/>
  <c r="E1869" i="5"/>
  <c r="X1869" i="5" s="1"/>
  <c r="E1870" i="5"/>
  <c r="E1871" i="5"/>
  <c r="E1872" i="5"/>
  <c r="X1872" i="5" s="1"/>
  <c r="E1873" i="5"/>
  <c r="X1873" i="5" s="1"/>
  <c r="E1874" i="5"/>
  <c r="E1875" i="5"/>
  <c r="E1876" i="5"/>
  <c r="X1876" i="5" s="1"/>
  <c r="E1877" i="5"/>
  <c r="X1877" i="5" s="1"/>
  <c r="E1878" i="5"/>
  <c r="E1879" i="5"/>
  <c r="E1880" i="5"/>
  <c r="E1881" i="5"/>
  <c r="X1881" i="5" s="1"/>
  <c r="E1882" i="5"/>
  <c r="E1883" i="5"/>
  <c r="E1884" i="5"/>
  <c r="X1884" i="5" s="1"/>
  <c r="E1885" i="5"/>
  <c r="X1885" i="5" s="1"/>
  <c r="E1886" i="5"/>
  <c r="E1887" i="5"/>
  <c r="E1888" i="5"/>
  <c r="X1888" i="5" s="1"/>
  <c r="E1889" i="5"/>
  <c r="X1889" i="5" s="1"/>
  <c r="E1890" i="5"/>
  <c r="E1891" i="5"/>
  <c r="E1892" i="5"/>
  <c r="E1893" i="5"/>
  <c r="X1893" i="5" s="1"/>
  <c r="E1894" i="5"/>
  <c r="E1895" i="5"/>
  <c r="E1896" i="5"/>
  <c r="E1897" i="5"/>
  <c r="X1897" i="5" s="1"/>
  <c r="E1898" i="5"/>
  <c r="E1899" i="5"/>
  <c r="E1900" i="5"/>
  <c r="E1901" i="5"/>
  <c r="X1901" i="5" s="1"/>
  <c r="E1902" i="5"/>
  <c r="E1903" i="5"/>
  <c r="E1904" i="5"/>
  <c r="E1905" i="5"/>
  <c r="X1905" i="5" s="1"/>
  <c r="E1906" i="5"/>
  <c r="E1907" i="5"/>
  <c r="E1908" i="5"/>
  <c r="E1909" i="5"/>
  <c r="X1909" i="5" s="1"/>
  <c r="E1910" i="5"/>
  <c r="E1911" i="5"/>
  <c r="E1912" i="5"/>
  <c r="X1912" i="5" s="1"/>
  <c r="E1913" i="5"/>
  <c r="X1913" i="5" s="1"/>
  <c r="E1914" i="5"/>
  <c r="E1915" i="5"/>
  <c r="E1916" i="5"/>
  <c r="E1917" i="5"/>
  <c r="X1917" i="5" s="1"/>
  <c r="E1918" i="5"/>
  <c r="E1919" i="5"/>
  <c r="E1920" i="5"/>
  <c r="X1920" i="5" s="1"/>
  <c r="E1921" i="5"/>
  <c r="X1921" i="5" s="1"/>
  <c r="E1922" i="5"/>
  <c r="E1923" i="5"/>
  <c r="E1924" i="5"/>
  <c r="E1925" i="5"/>
  <c r="X1925" i="5" s="1"/>
  <c r="E1926" i="5"/>
  <c r="E1927" i="5"/>
  <c r="E1928" i="5"/>
  <c r="X1928" i="5" s="1"/>
  <c r="E1929" i="5"/>
  <c r="X1929" i="5" s="1"/>
  <c r="E1930" i="5"/>
  <c r="E1931" i="5"/>
  <c r="E1932" i="5"/>
  <c r="E1933" i="5"/>
  <c r="X1933" i="5" s="1"/>
  <c r="E1934" i="5"/>
  <c r="E1935" i="5"/>
  <c r="E1936" i="5"/>
  <c r="E1937" i="5"/>
  <c r="X1937" i="5" s="1"/>
  <c r="E1938" i="5"/>
  <c r="E1939" i="5"/>
  <c r="E1940" i="5"/>
  <c r="X1940" i="5" s="1"/>
  <c r="E1941" i="5"/>
  <c r="X1941" i="5" s="1"/>
  <c r="E1942" i="5"/>
  <c r="E1943" i="5"/>
  <c r="E1944" i="5"/>
  <c r="E1945" i="5"/>
  <c r="X1945" i="5" s="1"/>
  <c r="E1946" i="5"/>
  <c r="E1947" i="5"/>
  <c r="E1948" i="5"/>
  <c r="E1949" i="5"/>
  <c r="X1949" i="5" s="1"/>
  <c r="E1950" i="5"/>
  <c r="E1951" i="5"/>
  <c r="E1952" i="5"/>
  <c r="E1953" i="5"/>
  <c r="X1953" i="5" s="1"/>
  <c r="E1954" i="5"/>
  <c r="E1955" i="5"/>
  <c r="E1956" i="5"/>
  <c r="X1956" i="5" s="1"/>
  <c r="E1957" i="5"/>
  <c r="X1957" i="5" s="1"/>
  <c r="E1958" i="5"/>
  <c r="E1959" i="5"/>
  <c r="E1960" i="5"/>
  <c r="E1961" i="5"/>
  <c r="X1961" i="5" s="1"/>
  <c r="E1962" i="5"/>
  <c r="E1963" i="5"/>
  <c r="E1964" i="5"/>
  <c r="E1965" i="5"/>
  <c r="X1965" i="5" s="1"/>
  <c r="E1966" i="5"/>
  <c r="E1967" i="5"/>
  <c r="E1968" i="5"/>
  <c r="X1968" i="5" s="1"/>
  <c r="E1969" i="5"/>
  <c r="X1969" i="5" s="1"/>
  <c r="E1970" i="5"/>
  <c r="E1971" i="5"/>
  <c r="E1972" i="5"/>
  <c r="X1972" i="5" s="1"/>
  <c r="E1973" i="5"/>
  <c r="X1973" i="5" s="1"/>
  <c r="E1974" i="5"/>
  <c r="E1975" i="5"/>
  <c r="E1976" i="5"/>
  <c r="E1977" i="5"/>
  <c r="X1977" i="5" s="1"/>
  <c r="E1978" i="5"/>
  <c r="E1979" i="5"/>
  <c r="E1980" i="5"/>
  <c r="E1981" i="5"/>
  <c r="X1981" i="5" s="1"/>
  <c r="E1982" i="5"/>
  <c r="E1983" i="5"/>
  <c r="E1984" i="5"/>
  <c r="X1984" i="5" s="1"/>
  <c r="E1985" i="5"/>
  <c r="X1985" i="5" s="1"/>
  <c r="E1986" i="5"/>
  <c r="E1987" i="5"/>
  <c r="E1988" i="5"/>
  <c r="X1988" i="5" s="1"/>
  <c r="E1989" i="5"/>
  <c r="X1989" i="5" s="1"/>
  <c r="E1990" i="5"/>
  <c r="E1991" i="5"/>
  <c r="E1992" i="5"/>
  <c r="E1993" i="5"/>
  <c r="X1993" i="5" s="1"/>
  <c r="E1994" i="5"/>
  <c r="E1995" i="5"/>
  <c r="E1996" i="5"/>
  <c r="E1997" i="5"/>
  <c r="X1997" i="5" s="1"/>
  <c r="E1998" i="5"/>
  <c r="E1999" i="5"/>
  <c r="E2000" i="5"/>
  <c r="X2000" i="5" s="1"/>
  <c r="E2001" i="5"/>
  <c r="X2001" i="5" s="1"/>
  <c r="E2002" i="5"/>
  <c r="E2003" i="5"/>
  <c r="E2004" i="5"/>
  <c r="X2004" i="5" s="1"/>
  <c r="E2005" i="5"/>
  <c r="X2005" i="5" s="1"/>
  <c r="E2006" i="5"/>
  <c r="E2007" i="5"/>
  <c r="E2008" i="5"/>
  <c r="E2009" i="5"/>
  <c r="X2009" i="5" s="1"/>
  <c r="E2010" i="5"/>
  <c r="E2011" i="5"/>
  <c r="E2012" i="5"/>
  <c r="X2012" i="5" s="1"/>
  <c r="E2013" i="5"/>
  <c r="X2013" i="5" s="1"/>
  <c r="E2014" i="5"/>
  <c r="E2015" i="5"/>
  <c r="E2016" i="5"/>
  <c r="E2017" i="5"/>
  <c r="X2017" i="5" s="1"/>
  <c r="E2018" i="5"/>
  <c r="E2019" i="5"/>
  <c r="E2020" i="5"/>
  <c r="E2021" i="5"/>
  <c r="X2021" i="5" s="1"/>
  <c r="E2022" i="5"/>
  <c r="E2023" i="5"/>
  <c r="E2024" i="5"/>
  <c r="X2024" i="5" s="1"/>
  <c r="E2025" i="5"/>
  <c r="X2025" i="5" s="1"/>
  <c r="E2026" i="5"/>
  <c r="E2027" i="5"/>
  <c r="E2028" i="5"/>
  <c r="X2028" i="5" s="1"/>
  <c r="E2029" i="5"/>
  <c r="X2029" i="5" s="1"/>
  <c r="E2030" i="5"/>
  <c r="E2031" i="5"/>
  <c r="E2032" i="5"/>
  <c r="E2033" i="5"/>
  <c r="X2033" i="5" s="1"/>
  <c r="E2034" i="5"/>
  <c r="E2035" i="5"/>
  <c r="E2036" i="5"/>
  <c r="E2037" i="5"/>
  <c r="X2037" i="5" s="1"/>
  <c r="E2038" i="5"/>
  <c r="E2039" i="5"/>
  <c r="E2040" i="5"/>
  <c r="X2040" i="5" s="1"/>
  <c r="E2041" i="5"/>
  <c r="X2041" i="5" s="1"/>
  <c r="E2042" i="5"/>
  <c r="E2043" i="5"/>
  <c r="E2044" i="5"/>
  <c r="E2045" i="5"/>
  <c r="X2045" i="5" s="1"/>
  <c r="E2046" i="5"/>
  <c r="E2047" i="5"/>
  <c r="E2048" i="5"/>
  <c r="X2048" i="5" s="1"/>
  <c r="E2049" i="5"/>
  <c r="X2049" i="5" s="1"/>
  <c r="E2050" i="5"/>
  <c r="E2051" i="5"/>
  <c r="E2052" i="5"/>
  <c r="E2053" i="5"/>
  <c r="X2053" i="5" s="1"/>
  <c r="E2054" i="5"/>
  <c r="E2055" i="5"/>
  <c r="E2056" i="5"/>
  <c r="X2056" i="5" s="1"/>
  <c r="E2057" i="5"/>
  <c r="X2057" i="5" s="1"/>
  <c r="E2058" i="5"/>
  <c r="E2059" i="5"/>
  <c r="E2060" i="5"/>
  <c r="E2061" i="5"/>
  <c r="X2061" i="5" s="1"/>
  <c r="E2062" i="5"/>
  <c r="E2063" i="5"/>
  <c r="E2064" i="5"/>
  <c r="E2065" i="5"/>
  <c r="X2065" i="5" s="1"/>
  <c r="E2066" i="5"/>
  <c r="E2067" i="5"/>
  <c r="E2068" i="5"/>
  <c r="E2069" i="5"/>
  <c r="X2069" i="5" s="1"/>
  <c r="E2070" i="5"/>
  <c r="E2071" i="5"/>
  <c r="E2072" i="5"/>
  <c r="X2072" i="5" s="1"/>
  <c r="E2073" i="5"/>
  <c r="X2073" i="5" s="1"/>
  <c r="E2074" i="5"/>
  <c r="E2075" i="5"/>
  <c r="E2076" i="5"/>
  <c r="E2077" i="5"/>
  <c r="X2077" i="5" s="1"/>
  <c r="E2078" i="5"/>
  <c r="E2079" i="5"/>
  <c r="E2080" i="5"/>
  <c r="X2080" i="5" s="1"/>
  <c r="E2081" i="5"/>
  <c r="X2081" i="5" s="1"/>
  <c r="E2082" i="5"/>
  <c r="E2083" i="5"/>
  <c r="E2084" i="5"/>
  <c r="E2085" i="5"/>
  <c r="X2085" i="5" s="1"/>
  <c r="E2086" i="5"/>
  <c r="E2087" i="5"/>
  <c r="E2088" i="5"/>
  <c r="E2089" i="5"/>
  <c r="X2089" i="5" s="1"/>
  <c r="E2090" i="5"/>
  <c r="E2091" i="5"/>
  <c r="E2092" i="5"/>
  <c r="X2092" i="5" s="1"/>
  <c r="E2093" i="5"/>
  <c r="X2093" i="5" s="1"/>
  <c r="E2094" i="5"/>
  <c r="E2095" i="5"/>
  <c r="E2096" i="5"/>
  <c r="X2096" i="5" s="1"/>
  <c r="E2097" i="5"/>
  <c r="X2097" i="5" s="1"/>
  <c r="E2098" i="5"/>
  <c r="E2099" i="5"/>
  <c r="E2100" i="5"/>
  <c r="E2101" i="5"/>
  <c r="X2101" i="5" s="1"/>
  <c r="E2102" i="5"/>
  <c r="E2103" i="5"/>
  <c r="E2104" i="5"/>
  <c r="X2104" i="5" s="1"/>
  <c r="E2105" i="5"/>
  <c r="X2105" i="5" s="1"/>
  <c r="E2106" i="5"/>
  <c r="E2107" i="5"/>
  <c r="E2108" i="5"/>
  <c r="X2108" i="5" s="1"/>
  <c r="E2109" i="5"/>
  <c r="X2109" i="5" s="1"/>
  <c r="E2110" i="5"/>
  <c r="E2111" i="5"/>
  <c r="E2112" i="5"/>
  <c r="E2113" i="5"/>
  <c r="X2113" i="5" s="1"/>
  <c r="E2114" i="5"/>
  <c r="E2115" i="5"/>
  <c r="E2116" i="5"/>
  <c r="X2116" i="5" s="1"/>
  <c r="E2117" i="5"/>
  <c r="X2117" i="5" s="1"/>
  <c r="E2118" i="5"/>
  <c r="E2119" i="5"/>
  <c r="E2120" i="5"/>
  <c r="E2121" i="5"/>
  <c r="X2121" i="5" s="1"/>
  <c r="E2122" i="5"/>
  <c r="E2123" i="5"/>
  <c r="E2124" i="5"/>
  <c r="E2125" i="5"/>
  <c r="X2125" i="5" s="1"/>
  <c r="E2126" i="5"/>
  <c r="E2127" i="5"/>
  <c r="E2128" i="5"/>
  <c r="X2128" i="5" s="1"/>
  <c r="E2129" i="5"/>
  <c r="X2129" i="5" s="1"/>
  <c r="E2130" i="5"/>
  <c r="E2131" i="5"/>
  <c r="E2132" i="5"/>
  <c r="X2132" i="5" s="1"/>
  <c r="E2133" i="5"/>
  <c r="E2134" i="5"/>
  <c r="E2135" i="5"/>
  <c r="E2136" i="5"/>
  <c r="E2137" i="5"/>
  <c r="X2137" i="5" s="1"/>
  <c r="E2138" i="5"/>
  <c r="E2139" i="5"/>
  <c r="E2140" i="5"/>
  <c r="E2141" i="5"/>
  <c r="X2141" i="5" s="1"/>
  <c r="E2142" i="5"/>
  <c r="E2143" i="5"/>
  <c r="E2144" i="5"/>
  <c r="E2145" i="5"/>
  <c r="X2145" i="5" s="1"/>
  <c r="E2146" i="5"/>
  <c r="E2147" i="5"/>
  <c r="E2148" i="5"/>
  <c r="E2149" i="5"/>
  <c r="X2149" i="5" s="1"/>
  <c r="E2150" i="5"/>
  <c r="E2151" i="5"/>
  <c r="E2152" i="5"/>
  <c r="E2153" i="5"/>
  <c r="X2153" i="5" s="1"/>
  <c r="E2154" i="5"/>
  <c r="E2155" i="5"/>
  <c r="E2156" i="5"/>
  <c r="E2157" i="5"/>
  <c r="X2157" i="5" s="1"/>
  <c r="E2158" i="5"/>
  <c r="E2159" i="5"/>
  <c r="E2160" i="5"/>
  <c r="E2161" i="5"/>
  <c r="X2161" i="5" s="1"/>
  <c r="E2162" i="5"/>
  <c r="E2163" i="5"/>
  <c r="E2164" i="5"/>
  <c r="E2165" i="5"/>
  <c r="X2165" i="5" s="1"/>
  <c r="E2166" i="5"/>
  <c r="E2167" i="5"/>
  <c r="E2168" i="5"/>
  <c r="E2169" i="5"/>
  <c r="X2169" i="5" s="1"/>
  <c r="E2170" i="5"/>
  <c r="E2171" i="5"/>
  <c r="E2172" i="5"/>
  <c r="X2172" i="5" s="1"/>
  <c r="E2173" i="5"/>
  <c r="X2173" i="5" s="1"/>
  <c r="E2174" i="5"/>
  <c r="E2175" i="5"/>
  <c r="E2176" i="5"/>
  <c r="X2176" i="5" s="1"/>
  <c r="E2177" i="5"/>
  <c r="X2177" i="5" s="1"/>
  <c r="E2178" i="5"/>
  <c r="E2179" i="5"/>
  <c r="E2180" i="5"/>
  <c r="E2181" i="5"/>
  <c r="X2181" i="5" s="1"/>
  <c r="E2182" i="5"/>
  <c r="E2183" i="5"/>
  <c r="E2184" i="5"/>
  <c r="E2185" i="5"/>
  <c r="X2185" i="5" s="1"/>
  <c r="E2186" i="5"/>
  <c r="E2187" i="5"/>
  <c r="E2188" i="5"/>
  <c r="X2188" i="5" s="1"/>
  <c r="E2189" i="5"/>
  <c r="X2189" i="5" s="1"/>
  <c r="E2190" i="5"/>
  <c r="E2191" i="5"/>
  <c r="E2192" i="5"/>
  <c r="X2192" i="5" s="1"/>
  <c r="E2193" i="5"/>
  <c r="X2193" i="5" s="1"/>
  <c r="E2194" i="5"/>
  <c r="E2195" i="5"/>
  <c r="E2196" i="5"/>
  <c r="X2196" i="5" s="1"/>
  <c r="E2197" i="5"/>
  <c r="X2197" i="5" s="1"/>
  <c r="E2198" i="5"/>
  <c r="E2199" i="5"/>
  <c r="E2200" i="5"/>
  <c r="X2200" i="5" s="1"/>
  <c r="E2201" i="5"/>
  <c r="X2201" i="5" s="1"/>
  <c r="E2202" i="5"/>
  <c r="E2203" i="5"/>
  <c r="E2204" i="5"/>
  <c r="E2205" i="5"/>
  <c r="X2205" i="5" s="1"/>
  <c r="E2206" i="5"/>
  <c r="E2207" i="5"/>
  <c r="E2208" i="5"/>
  <c r="E2209" i="5"/>
  <c r="X2209" i="5" s="1"/>
  <c r="E2210" i="5"/>
  <c r="E2211" i="5"/>
  <c r="E2212" i="5"/>
  <c r="E2213" i="5"/>
  <c r="X2213" i="5" s="1"/>
  <c r="E2214" i="5"/>
  <c r="E2215" i="5"/>
  <c r="E2216" i="5"/>
  <c r="E2217" i="5"/>
  <c r="X2217" i="5" s="1"/>
  <c r="E2218" i="5"/>
  <c r="E2219" i="5"/>
  <c r="E2220" i="5"/>
  <c r="X2220" i="5" s="1"/>
  <c r="E2221" i="5"/>
  <c r="X2221" i="5" s="1"/>
  <c r="E2222" i="5"/>
  <c r="E2223" i="5"/>
  <c r="E2224" i="5"/>
  <c r="E2225" i="5"/>
  <c r="X2225" i="5" s="1"/>
  <c r="E2226" i="5"/>
  <c r="E2227" i="5"/>
  <c r="E2228" i="5"/>
  <c r="X2228" i="5" s="1"/>
  <c r="E2229" i="5"/>
  <c r="X2229" i="5" s="1"/>
  <c r="E2230" i="5"/>
  <c r="E2231" i="5"/>
  <c r="E2232" i="5"/>
  <c r="E2233" i="5"/>
  <c r="E2234" i="5"/>
  <c r="E2235" i="5"/>
  <c r="E2236" i="5"/>
  <c r="X2236" i="5" s="1"/>
  <c r="E2237" i="5"/>
  <c r="X2237" i="5" s="1"/>
  <c r="E2238" i="5"/>
  <c r="E2239" i="5"/>
  <c r="E2240" i="5"/>
  <c r="X2240" i="5" s="1"/>
  <c r="E2241" i="5"/>
  <c r="X2241" i="5" s="1"/>
  <c r="E2242" i="5"/>
  <c r="E2243" i="5"/>
  <c r="E2244" i="5"/>
  <c r="X2244" i="5" s="1"/>
  <c r="E2245" i="5"/>
  <c r="X2245" i="5" s="1"/>
  <c r="E2246" i="5"/>
  <c r="E2247" i="5"/>
  <c r="E2248" i="5"/>
  <c r="E2249" i="5"/>
  <c r="X2249" i="5" s="1"/>
  <c r="E2250" i="5"/>
  <c r="E2251" i="5"/>
  <c r="E2252" i="5"/>
  <c r="E2253" i="5"/>
  <c r="X2253" i="5" s="1"/>
  <c r="E2254" i="5"/>
  <c r="E2255" i="5"/>
  <c r="E2256" i="5"/>
  <c r="X2256" i="5" s="1"/>
  <c r="E2257" i="5"/>
  <c r="X2257" i="5" s="1"/>
  <c r="E2258" i="5"/>
  <c r="E2259" i="5"/>
  <c r="E2260" i="5"/>
  <c r="X2260" i="5" s="1"/>
  <c r="E2261" i="5"/>
  <c r="X2261" i="5" s="1"/>
  <c r="E2262" i="5"/>
  <c r="E2263" i="5"/>
  <c r="E2264" i="5"/>
  <c r="X2264" i="5" s="1"/>
  <c r="E2265" i="5"/>
  <c r="X2265" i="5" s="1"/>
  <c r="E2266" i="5"/>
  <c r="E2267" i="5"/>
  <c r="E2268" i="5"/>
  <c r="X2268" i="5" s="1"/>
  <c r="E2269" i="5"/>
  <c r="X2269" i="5" s="1"/>
  <c r="E2270" i="5"/>
  <c r="E2271" i="5"/>
  <c r="E2272" i="5"/>
  <c r="E2273" i="5"/>
  <c r="X2273" i="5" s="1"/>
  <c r="E2274" i="5"/>
  <c r="E2275" i="5"/>
  <c r="E2276" i="5"/>
  <c r="X2276" i="5" s="1"/>
  <c r="E2277" i="5"/>
  <c r="X2277" i="5" s="1"/>
  <c r="E2278" i="5"/>
  <c r="E2279" i="5"/>
  <c r="E2280" i="5"/>
  <c r="E2281" i="5"/>
  <c r="X2281" i="5" s="1"/>
  <c r="E2282" i="5"/>
  <c r="E2283" i="5"/>
  <c r="E2284" i="5"/>
  <c r="X2284" i="5" s="1"/>
  <c r="E2285" i="5"/>
  <c r="X2285" i="5" s="1"/>
  <c r="E2286" i="5"/>
  <c r="E2287" i="5"/>
  <c r="E2288" i="5"/>
  <c r="E2289" i="5"/>
  <c r="X2289" i="5" s="1"/>
  <c r="E2290" i="5"/>
  <c r="E2291" i="5"/>
  <c r="E2292" i="5"/>
  <c r="E2293" i="5"/>
  <c r="X2293" i="5" s="1"/>
  <c r="E2294" i="5"/>
  <c r="E2295" i="5"/>
  <c r="E2296" i="5"/>
  <c r="E2297" i="5"/>
  <c r="X2297" i="5" s="1"/>
  <c r="E2298" i="5"/>
  <c r="E2299" i="5"/>
  <c r="E2300" i="5"/>
  <c r="E2301" i="5"/>
  <c r="X2301" i="5" s="1"/>
  <c r="E2302" i="5"/>
  <c r="E2303" i="5"/>
  <c r="E2304" i="5"/>
  <c r="E2305" i="5"/>
  <c r="X2305" i="5" s="1"/>
  <c r="E2306" i="5"/>
  <c r="E2307" i="5"/>
  <c r="E2308" i="5"/>
  <c r="X2308" i="5" s="1"/>
  <c r="E2309" i="5"/>
  <c r="X2309" i="5" s="1"/>
  <c r="E2310" i="5"/>
  <c r="E2311" i="5"/>
  <c r="E2312" i="5"/>
  <c r="E2313" i="5"/>
  <c r="X2313" i="5" s="1"/>
  <c r="E2314" i="5"/>
  <c r="E2315" i="5"/>
  <c r="E2316" i="5"/>
  <c r="E2317" i="5"/>
  <c r="X2317" i="5" s="1"/>
  <c r="E2318" i="5"/>
  <c r="E2319" i="5"/>
  <c r="E2320" i="5"/>
  <c r="E2321" i="5"/>
  <c r="X2321" i="5" s="1"/>
  <c r="E2322" i="5"/>
  <c r="E2323" i="5"/>
  <c r="E2324" i="5"/>
  <c r="E2325" i="5"/>
  <c r="X2325" i="5" s="1"/>
  <c r="E2326" i="5"/>
  <c r="E2327" i="5"/>
  <c r="E2328" i="5"/>
  <c r="E2329" i="5"/>
  <c r="X2329" i="5" s="1"/>
  <c r="E2330" i="5"/>
  <c r="E2331" i="5"/>
  <c r="E2332" i="5"/>
  <c r="E2333" i="5"/>
  <c r="X2333" i="5" s="1"/>
  <c r="E2334" i="5"/>
  <c r="E2335" i="5"/>
  <c r="E2336" i="5"/>
  <c r="E2337" i="5"/>
  <c r="X2337" i="5" s="1"/>
  <c r="E2338" i="5"/>
  <c r="E2339" i="5"/>
  <c r="E2340" i="5"/>
  <c r="E2341" i="5"/>
  <c r="X2341" i="5" s="1"/>
  <c r="E2342" i="5"/>
  <c r="E2343" i="5"/>
  <c r="E2344" i="5"/>
  <c r="X2344" i="5" s="1"/>
  <c r="E2345" i="5"/>
  <c r="X2345" i="5" s="1"/>
  <c r="E2346" i="5"/>
  <c r="E2347" i="5"/>
  <c r="E2348" i="5"/>
  <c r="E2349" i="5"/>
  <c r="X2349" i="5" s="1"/>
  <c r="E2350" i="5"/>
  <c r="E2351" i="5"/>
  <c r="E2352" i="5"/>
  <c r="E2353" i="5"/>
  <c r="X2353" i="5" s="1"/>
  <c r="E2354" i="5"/>
  <c r="E2355" i="5"/>
  <c r="E2356" i="5"/>
  <c r="E2357" i="5"/>
  <c r="X2357" i="5" s="1"/>
  <c r="E2358" i="5"/>
  <c r="E2359" i="5"/>
  <c r="E2360" i="5"/>
  <c r="X2360" i="5" s="1"/>
  <c r="E2361" i="5"/>
  <c r="X2361" i="5" s="1"/>
  <c r="E2362" i="5"/>
  <c r="E2363" i="5"/>
  <c r="E2364" i="5"/>
  <c r="X2364" i="5" s="1"/>
  <c r="E2365" i="5"/>
  <c r="X2365" i="5" s="1"/>
  <c r="E2366" i="5"/>
  <c r="E2367" i="5"/>
  <c r="E2368" i="5"/>
  <c r="X2368" i="5" s="1"/>
  <c r="E2369" i="5"/>
  <c r="X2369" i="5" s="1"/>
  <c r="E2370" i="5"/>
  <c r="E2371" i="5"/>
  <c r="E2372" i="5"/>
  <c r="X2372" i="5" s="1"/>
  <c r="E2373" i="5"/>
  <c r="X2373" i="5" s="1"/>
  <c r="E2374" i="5"/>
  <c r="E2375" i="5"/>
  <c r="E2376" i="5"/>
  <c r="E2377" i="5"/>
  <c r="X2377" i="5" s="1"/>
  <c r="E2378" i="5"/>
  <c r="E2379" i="5"/>
  <c r="E2380" i="5"/>
  <c r="E2381" i="5"/>
  <c r="X2381" i="5" s="1"/>
  <c r="E2382" i="5"/>
  <c r="E2383" i="5"/>
  <c r="E2384" i="5"/>
  <c r="E2385" i="5"/>
  <c r="X2385" i="5" s="1"/>
  <c r="E2386" i="5"/>
  <c r="E2387" i="5"/>
  <c r="E2388" i="5"/>
  <c r="X2388" i="5" s="1"/>
  <c r="E2389" i="5"/>
  <c r="X2389" i="5" s="1"/>
  <c r="E2390" i="5"/>
  <c r="E2391" i="5"/>
  <c r="E2392" i="5"/>
  <c r="E2393" i="5"/>
  <c r="X2393" i="5" s="1"/>
  <c r="E2394" i="5"/>
  <c r="E2395" i="5"/>
  <c r="E2396" i="5"/>
  <c r="X2396" i="5" s="1"/>
  <c r="E2397" i="5"/>
  <c r="X2397" i="5" s="1"/>
  <c r="E2398" i="5"/>
  <c r="E2399" i="5"/>
  <c r="E2400" i="5"/>
  <c r="X2400" i="5" s="1"/>
  <c r="E2401" i="5"/>
  <c r="X2401" i="5" s="1"/>
  <c r="E2402" i="5"/>
  <c r="E2403" i="5"/>
  <c r="E2404" i="5"/>
  <c r="X2404" i="5" s="1"/>
  <c r="E2405" i="5"/>
  <c r="X2405" i="5" s="1"/>
  <c r="E2406" i="5"/>
  <c r="E2407" i="5"/>
  <c r="E2408" i="5"/>
  <c r="X2408" i="5" s="1"/>
  <c r="E2409" i="5"/>
  <c r="X2409" i="5" s="1"/>
  <c r="E2410" i="5"/>
  <c r="E2411" i="5"/>
  <c r="E2412" i="5"/>
  <c r="X2412" i="5" s="1"/>
  <c r="E2413" i="5"/>
  <c r="X2413" i="5" s="1"/>
  <c r="E2414" i="5"/>
  <c r="E2415" i="5"/>
  <c r="E2416" i="5"/>
  <c r="E2417" i="5"/>
  <c r="X2417" i="5" s="1"/>
  <c r="E2418" i="5"/>
  <c r="E2419" i="5"/>
  <c r="E2420" i="5"/>
  <c r="E2421" i="5"/>
  <c r="X2421" i="5" s="1"/>
  <c r="E2422" i="5"/>
  <c r="E2423" i="5"/>
  <c r="E2424" i="5"/>
  <c r="X2424" i="5" s="1"/>
  <c r="E2425" i="5"/>
  <c r="X2425" i="5" s="1"/>
  <c r="E2426" i="5"/>
  <c r="E2427" i="5"/>
  <c r="E2428" i="5"/>
  <c r="E2429" i="5"/>
  <c r="X2429" i="5" s="1"/>
  <c r="E2430" i="5"/>
  <c r="E2431" i="5"/>
  <c r="E2432" i="5"/>
  <c r="E2433" i="5"/>
  <c r="X2433" i="5" s="1"/>
  <c r="E2434" i="5"/>
  <c r="E2435" i="5"/>
  <c r="E2436" i="5"/>
  <c r="E2437" i="5"/>
  <c r="X2437" i="5" s="1"/>
  <c r="E2438" i="5"/>
  <c r="E2439" i="5"/>
  <c r="E2440" i="5"/>
  <c r="E2441" i="5"/>
  <c r="X2441" i="5" s="1"/>
  <c r="E2442" i="5"/>
  <c r="E2443" i="5"/>
  <c r="E2444" i="5"/>
  <c r="E2445" i="5"/>
  <c r="X2445" i="5" s="1"/>
  <c r="E2446" i="5"/>
  <c r="E2447" i="5"/>
  <c r="E2448" i="5"/>
  <c r="E2449" i="5"/>
  <c r="X2449" i="5" s="1"/>
  <c r="E2450" i="5"/>
  <c r="E2451" i="5"/>
  <c r="E2452" i="5"/>
  <c r="E2453" i="5"/>
  <c r="X2453" i="5" s="1"/>
  <c r="E2454" i="5"/>
  <c r="E2455" i="5"/>
  <c r="E2456" i="5"/>
  <c r="X2456" i="5" s="1"/>
  <c r="E2457" i="5"/>
  <c r="X2457" i="5" s="1"/>
  <c r="E2458" i="5"/>
  <c r="E2459" i="5"/>
  <c r="E2460" i="5"/>
  <c r="E2461" i="5"/>
  <c r="X2461" i="5" s="1"/>
  <c r="E2462" i="5"/>
  <c r="E2463" i="5"/>
  <c r="E2464" i="5"/>
  <c r="E2465" i="5"/>
  <c r="X2465" i="5" s="1"/>
  <c r="E2466" i="5"/>
  <c r="E2467" i="5"/>
  <c r="E2468" i="5"/>
  <c r="X2468" i="5" s="1"/>
  <c r="E2469" i="5"/>
  <c r="X2469" i="5" s="1"/>
  <c r="E2470" i="5"/>
  <c r="E2471" i="5"/>
  <c r="E2472" i="5"/>
  <c r="E2473" i="5"/>
  <c r="X2473" i="5" s="1"/>
  <c r="E2474" i="5"/>
  <c r="E2475" i="5"/>
  <c r="E2476" i="5"/>
  <c r="X2476" i="5" s="1"/>
  <c r="E2477" i="5"/>
  <c r="X2477" i="5" s="1"/>
  <c r="E2478" i="5"/>
  <c r="E2479" i="5"/>
  <c r="E2480" i="5"/>
  <c r="X2480" i="5" s="1"/>
  <c r="E2481" i="5"/>
  <c r="X2481" i="5" s="1"/>
  <c r="E2482" i="5"/>
  <c r="E2483" i="5"/>
  <c r="E2484" i="5"/>
  <c r="X2484" i="5" s="1"/>
  <c r="E2485" i="5"/>
  <c r="X2485" i="5" s="1"/>
  <c r="E2486" i="5"/>
  <c r="E2487" i="5"/>
  <c r="E2488" i="5"/>
  <c r="E2489" i="5"/>
  <c r="X2489" i="5" s="1"/>
  <c r="E2490" i="5"/>
  <c r="E2491" i="5"/>
  <c r="E2492" i="5"/>
  <c r="E2493" i="5"/>
  <c r="E2494" i="5"/>
  <c r="E2495" i="5"/>
  <c r="E2496" i="5"/>
  <c r="E2497" i="5"/>
  <c r="E2498" i="5"/>
  <c r="E2499" i="5"/>
  <c r="E2500" i="5"/>
  <c r="E2501" i="5"/>
  <c r="E2502" i="5"/>
  <c r="E2503" i="5"/>
  <c r="E2504"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82" i="5"/>
  <c r="V82" i="5" s="1"/>
  <c r="E82" i="5" s="1"/>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c r="B56" i="6"/>
  <c r="G56" i="6"/>
  <c r="B55" i="6"/>
  <c r="G55" i="6"/>
  <c r="B54" i="6"/>
  <c r="G54" i="6"/>
  <c r="B17" i="6"/>
  <c r="B16" i="6"/>
  <c r="B15" i="6"/>
  <c r="B14" i="6"/>
  <c r="G14" i="6" s="1"/>
  <c r="H14" i="6" s="1"/>
  <c r="H13" i="6"/>
  <c r="B12" i="6"/>
  <c r="G12" i="6" s="1"/>
  <c r="H12" i="6" s="1"/>
  <c r="D12" i="6" s="1"/>
  <c r="B11" i="6"/>
  <c r="G11" i="6" s="1"/>
  <c r="H11" i="6" s="1"/>
  <c r="D11" i="6" s="1"/>
  <c r="G10" i="6"/>
  <c r="H10" i="6" s="1"/>
  <c r="D10" i="6" s="1"/>
  <c r="G9" i="6"/>
  <c r="H9" i="6"/>
  <c r="B8" i="6"/>
  <c r="G8" i="6"/>
  <c r="H8" i="6" s="1"/>
  <c r="D8" i="6" s="1"/>
  <c r="B7" i="6"/>
  <c r="G7" i="6"/>
  <c r="H7" i="6" s="1"/>
  <c r="D7" i="6" s="1"/>
  <c r="B6" i="6"/>
  <c r="G6" i="6"/>
  <c r="B5" i="6"/>
  <c r="F6" i="6"/>
  <c r="H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B90" i="4"/>
  <c r="H67" i="4"/>
  <c r="P47" i="4"/>
  <c r="B47" i="4" s="1"/>
  <c r="A32" i="6" s="1"/>
  <c r="P46" i="4"/>
  <c r="P45" i="4"/>
  <c r="P44" i="4"/>
  <c r="P43" i="4"/>
  <c r="Q43" i="4" s="1"/>
  <c r="P41" i="4"/>
  <c r="P40" i="4"/>
  <c r="P39" i="4"/>
  <c r="P38" i="4"/>
  <c r="B38" i="4" s="1"/>
  <c r="B50" i="4" s="1"/>
  <c r="A34" i="6" s="1"/>
  <c r="P37" i="4"/>
  <c r="Q37" i="4" s="1"/>
  <c r="P35" i="4"/>
  <c r="P34" i="4"/>
  <c r="P33" i="4"/>
  <c r="P32" i="4"/>
  <c r="P31" i="4"/>
  <c r="Q31" i="4" s="1"/>
  <c r="P29" i="4"/>
  <c r="P28" i="4"/>
  <c r="B28" i="4" s="1"/>
  <c r="A16" i="6" s="1"/>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I764" i="5"/>
  <c r="I2158"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X170"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127" i="5"/>
  <c r="R127" i="5"/>
  <c r="J127" i="5"/>
  <c r="I127" i="5"/>
  <c r="X127" i="5"/>
  <c r="T895" i="5"/>
  <c r="AB895" i="5"/>
  <c r="S895" i="5"/>
  <c r="AB1863" i="5"/>
  <c r="T1863" i="5"/>
  <c r="S1863" i="5"/>
  <c r="I90" i="5"/>
  <c r="H123" i="5"/>
  <c r="J123" i="5"/>
  <c r="I123" i="5"/>
  <c r="R189" i="5"/>
  <c r="AB210" i="5"/>
  <c r="R225" i="5"/>
  <c r="F225" i="5"/>
  <c r="F309" i="5"/>
  <c r="F357" i="5"/>
  <c r="R463" i="5"/>
  <c r="F586" i="5"/>
  <c r="I714" i="5"/>
  <c r="J714" i="5"/>
  <c r="T738" i="5"/>
  <c r="S738" i="5"/>
  <c r="R94" i="5"/>
  <c r="H94" i="5"/>
  <c r="AB170" i="5"/>
  <c r="X452" i="5"/>
  <c r="H452" i="5"/>
  <c r="F452" i="5"/>
  <c r="S1497" i="5"/>
  <c r="T1497" i="5"/>
  <c r="I126" i="5"/>
  <c r="H126" i="5"/>
  <c r="H147" i="5"/>
  <c r="I147" i="5"/>
  <c r="F147" i="5"/>
  <c r="R237" i="5"/>
  <c r="F237" i="5"/>
  <c r="J262" i="5"/>
  <c r="AB262" i="5"/>
  <c r="AB298" i="5"/>
  <c r="F451" i="5"/>
  <c r="R453" i="5"/>
  <c r="J453" i="5"/>
  <c r="H453" i="5"/>
  <c r="F453" i="5"/>
  <c r="H107" i="5"/>
  <c r="I107" i="5"/>
  <c r="X107" i="5"/>
  <c r="R125" i="5"/>
  <c r="T1447" i="5"/>
  <c r="AB1447" i="5"/>
  <c r="S1447" i="5"/>
  <c r="H87" i="5"/>
  <c r="R90" i="5"/>
  <c r="AB114" i="5"/>
  <c r="R123" i="5"/>
  <c r="H167" i="5"/>
  <c r="R167" i="5"/>
  <c r="H187" i="5"/>
  <c r="X187" i="5"/>
  <c r="R187" i="5"/>
  <c r="I187" i="5"/>
  <c r="I275" i="5"/>
  <c r="F275" i="5"/>
  <c r="I361" i="5"/>
  <c r="J361" i="5"/>
  <c r="H361" i="5"/>
  <c r="F361" i="5"/>
  <c r="I479" i="5"/>
  <c r="H479" i="5"/>
  <c r="X479" i="5"/>
  <c r="F574" i="5"/>
  <c r="T641" i="5"/>
  <c r="S641"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F109" i="5"/>
  <c r="R109" i="5"/>
  <c r="R133" i="5"/>
  <c r="F133" i="5"/>
  <c r="F169" i="5"/>
  <c r="R169" i="5"/>
  <c r="H195" i="5"/>
  <c r="F195" i="5"/>
  <c r="X195" i="5"/>
  <c r="R195" i="5"/>
  <c r="I195" i="5"/>
  <c r="J195" i="5"/>
  <c r="H139" i="5"/>
  <c r="R139" i="5"/>
  <c r="J139" i="5"/>
  <c r="I139" i="5"/>
  <c r="X139" i="5"/>
  <c r="F139" i="5"/>
  <c r="F193" i="5"/>
  <c r="H227" i="5"/>
  <c r="X227" i="5"/>
  <c r="R227" i="5"/>
  <c r="F227" i="5"/>
  <c r="J227" i="5"/>
  <c r="I227"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X83" i="5"/>
  <c r="R89" i="5"/>
  <c r="I89" i="5"/>
  <c r="F129" i="5"/>
  <c r="H199" i="5"/>
  <c r="R199" i="5"/>
  <c r="J199" i="5"/>
  <c r="I199" i="5"/>
  <c r="F199" i="5"/>
  <c r="X199" i="5"/>
  <c r="H131" i="5"/>
  <c r="F131" i="5"/>
  <c r="X131" i="5"/>
  <c r="I131" i="5"/>
  <c r="R131" i="5"/>
  <c r="J131" i="5"/>
  <c r="F105" i="5"/>
  <c r="R105" i="5"/>
  <c r="H119" i="5"/>
  <c r="F119" i="5"/>
  <c r="I119" i="5"/>
  <c r="X119" i="5"/>
  <c r="R119" i="5"/>
  <c r="J119" i="5"/>
  <c r="R197" i="5"/>
  <c r="F197" i="5"/>
  <c r="H223" i="5"/>
  <c r="R223" i="5"/>
  <c r="J223" i="5"/>
  <c r="F223" i="5"/>
  <c r="I223" i="5"/>
  <c r="X223" i="5"/>
  <c r="R229" i="5"/>
  <c r="F229" i="5"/>
  <c r="R337" i="5"/>
  <c r="J337" i="5"/>
  <c r="H337" i="5"/>
  <c r="F337" i="5"/>
  <c r="F113" i="5"/>
  <c r="R113" i="5"/>
  <c r="H155" i="5"/>
  <c r="R155" i="5"/>
  <c r="J155" i="5"/>
  <c r="I155" i="5"/>
  <c r="X155" i="5"/>
  <c r="F155" i="5"/>
  <c r="H203" i="5"/>
  <c r="R203" i="5"/>
  <c r="J203" i="5"/>
  <c r="I203" i="5"/>
  <c r="X203" i="5"/>
  <c r="F203" i="5"/>
  <c r="R249" i="5"/>
  <c r="F24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I381" i="5"/>
  <c r="J381" i="5"/>
  <c r="H381" i="5"/>
  <c r="F381" i="5"/>
  <c r="X408" i="5"/>
  <c r="I408" i="5"/>
  <c r="H408" i="5"/>
  <c r="F408" i="5"/>
  <c r="I425" i="5"/>
  <c r="J425" i="5"/>
  <c r="H425" i="5"/>
  <c r="F425"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82"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J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80" i="5"/>
  <c r="AB2387" i="5"/>
  <c r="AB2396" i="5"/>
  <c r="T2401" i="5"/>
  <c r="S2403" i="5"/>
  <c r="AB2414" i="5"/>
  <c r="AB2425" i="5"/>
  <c r="J2433" i="5"/>
  <c r="AB2436" i="5"/>
  <c r="S2456" i="5"/>
  <c r="AB2457" i="5"/>
  <c r="S2458" i="5"/>
  <c r="I2469" i="5"/>
  <c r="S2471" i="5"/>
  <c r="AB2472" i="5"/>
  <c r="T2484" i="5"/>
  <c r="AB2504" i="5"/>
  <c r="F19" i="6"/>
  <c r="X304"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J121" i="5"/>
  <c r="I121" i="5"/>
  <c r="H121" i="5"/>
  <c r="AB141" i="5"/>
  <c r="H146" i="5"/>
  <c r="F150" i="5"/>
  <c r="R150" i="5"/>
  <c r="J15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85" i="5"/>
  <c r="J88" i="5"/>
  <c r="H88" i="5"/>
  <c r="F88" i="5"/>
  <c r="J89" i="5"/>
  <c r="H89" i="5"/>
  <c r="AB93" i="5"/>
  <c r="AB97" i="5"/>
  <c r="H118" i="5"/>
  <c r="F122" i="5"/>
  <c r="R122" i="5"/>
  <c r="J122" i="5"/>
  <c r="J125" i="5"/>
  <c r="I125" i="5"/>
  <c r="H125"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I885" i="5"/>
  <c r="I901" i="5"/>
  <c r="I917" i="5"/>
  <c r="I933" i="5"/>
  <c r="T945"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R1280" i="5"/>
  <c r="J1280" i="5"/>
  <c r="I1280" i="5"/>
  <c r="F1280" i="5"/>
  <c r="X1280" i="5"/>
  <c r="R1284" i="5"/>
  <c r="J1284" i="5"/>
  <c r="I1284" i="5"/>
  <c r="F1284" i="5"/>
  <c r="X1284" i="5"/>
  <c r="R1288" i="5"/>
  <c r="J1288" i="5"/>
  <c r="I1288" i="5"/>
  <c r="F1288" i="5"/>
  <c r="R1296" i="5"/>
  <c r="J1296" i="5"/>
  <c r="I1296" i="5"/>
  <c r="F1296" i="5"/>
  <c r="R1300" i="5"/>
  <c r="J1300" i="5"/>
  <c r="I1300" i="5"/>
  <c r="F1300" i="5"/>
  <c r="X1300" i="5"/>
  <c r="R1312" i="5"/>
  <c r="J1312" i="5"/>
  <c r="I1312" i="5"/>
  <c r="F1312" i="5"/>
  <c r="X1312" i="5"/>
  <c r="R1316" i="5"/>
  <c r="J1316" i="5"/>
  <c r="I1316" i="5"/>
  <c r="F1316" i="5"/>
  <c r="R1324" i="5"/>
  <c r="J1324" i="5"/>
  <c r="I1324" i="5"/>
  <c r="F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X1573" i="5"/>
  <c r="R1573" i="5"/>
  <c r="J1573" i="5"/>
  <c r="R1577" i="5"/>
  <c r="X1581"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J1912" i="5"/>
  <c r="X1916"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4" i="5"/>
  <c r="X1976" i="5"/>
  <c r="X1980" i="5"/>
  <c r="X1992" i="5"/>
  <c r="X1996" i="5"/>
  <c r="X2008" i="5"/>
  <c r="X2020" i="5"/>
  <c r="X2032" i="5"/>
  <c r="X2036"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X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F64" i="6"/>
  <c r="G5" i="6"/>
  <c r="H5" i="6" s="1"/>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c r="D17" i="6" s="1"/>
  <c r="AB2443" i="5"/>
  <c r="S2443" i="5"/>
  <c r="S2450" i="5"/>
  <c r="S2452" i="5"/>
  <c r="J2461" i="5"/>
  <c r="J2469" i="5"/>
  <c r="T2495" i="5"/>
  <c r="S2495" i="5"/>
  <c r="T2499" i="5"/>
  <c r="S2499" i="5"/>
  <c r="T2503" i="5"/>
  <c r="S2503" i="5"/>
  <c r="D9" i="6"/>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D16" i="6" s="1"/>
  <c r="A38" i="2"/>
  <c r="J4" i="5"/>
  <c r="B41" i="4"/>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B35" i="5" s="1"/>
  <c r="S94" i="5"/>
  <c r="T262" i="5"/>
  <c r="S150" i="5"/>
  <c r="S491" i="5"/>
  <c r="T373" i="5"/>
  <c r="T337" i="5"/>
  <c r="T437" i="5"/>
  <c r="T349" i="5"/>
  <c r="T433" i="5"/>
  <c r="T179" i="5"/>
  <c r="S511" i="5"/>
  <c r="S147" i="5"/>
  <c r="T158" i="5"/>
  <c r="T193" i="5"/>
  <c r="S193" i="5"/>
  <c r="S203" i="5"/>
  <c r="T182" i="5"/>
  <c r="T165" i="5"/>
  <c r="T213" i="5"/>
  <c r="T384" i="5"/>
  <c r="T84" i="5"/>
  <c r="T123" i="5"/>
  <c r="T250" i="5"/>
  <c r="S85"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123" i="5"/>
  <c r="S177" i="5"/>
  <c r="T186" i="5"/>
  <c r="T226" i="5"/>
  <c r="T327" i="5"/>
  <c r="S361"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83" i="5"/>
  <c r="S95" i="5"/>
  <c r="S161" i="5"/>
  <c r="S171" i="5"/>
  <c r="T119" i="5"/>
  <c r="T183" i="5"/>
  <c r="T131" i="5"/>
  <c r="T195" i="5"/>
  <c r="T206" i="5"/>
  <c r="T294" i="5"/>
  <c r="T142" i="5"/>
  <c r="T93" i="5"/>
  <c r="S113" i="5"/>
  <c r="S145" i="5"/>
  <c r="T154" i="5"/>
  <c r="T214" i="5"/>
  <c r="T298" i="5"/>
  <c r="T8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83" i="5"/>
  <c r="T106" i="5"/>
  <c r="T139" i="5"/>
  <c r="T173" i="5"/>
  <c r="T221" i="5"/>
  <c r="T242" i="5"/>
  <c r="S119" i="5"/>
  <c r="S183" i="5"/>
  <c r="T118" i="5"/>
  <c r="S131" i="5"/>
  <c r="S195" i="5"/>
  <c r="T111" i="5"/>
  <c r="T174" i="5"/>
  <c r="T331" i="5"/>
  <c r="T85" i="5"/>
  <c r="T187" i="5"/>
  <c r="T361"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129" i="5"/>
  <c r="T141" i="5"/>
  <c r="T371" i="5"/>
  <c r="T185" i="5"/>
  <c r="T133" i="5"/>
  <c r="T197" i="5"/>
  <c r="T278" i="5"/>
  <c r="S408" i="5"/>
  <c r="S111" i="5"/>
  <c r="T143" i="5"/>
  <c r="S197" i="5"/>
  <c r="T96" i="5"/>
  <c r="T155" i="5"/>
  <c r="S187" i="5"/>
  <c r="T282"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107" i="5"/>
  <c r="T323" i="5"/>
  <c r="T101" i="5"/>
  <c r="T113" i="5"/>
  <c r="S143" i="5"/>
  <c r="S175" i="5"/>
  <c r="S89" i="5"/>
  <c r="S15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99" i="5"/>
  <c r="T109" i="5"/>
  <c r="T162" i="5"/>
  <c r="T246" i="5"/>
  <c r="T307" i="5"/>
  <c r="T145" i="5"/>
  <c r="T177" i="5"/>
  <c r="T157" i="5"/>
  <c r="T122"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99" i="5"/>
  <c r="T170" i="5"/>
  <c r="T203" i="5"/>
  <c r="T210" i="5"/>
  <c r="T274" i="5"/>
  <c r="T153" i="5"/>
  <c r="T351" i="5"/>
  <c r="T222" i="5"/>
  <c r="T92" i="5"/>
  <c r="T97"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95" i="5"/>
  <c r="T319" i="5"/>
  <c r="T468" i="5"/>
  <c r="T261" i="5"/>
  <c r="T202" i="5"/>
  <c r="T499" i="5"/>
  <c r="T428" i="5"/>
  <c r="T86" i="5"/>
  <c r="T380" i="5"/>
  <c r="T456" i="5"/>
  <c r="T357" i="5"/>
  <c r="T311" i="5"/>
  <c r="T258" i="5"/>
  <c r="T352" i="5"/>
  <c r="T416" i="5"/>
  <c r="T432" i="5"/>
  <c r="T484" i="5"/>
  <c r="T266" i="5"/>
  <c r="T344" i="5"/>
  <c r="T146" i="5"/>
  <c r="T117" i="5"/>
  <c r="T404" i="5"/>
  <c r="R2165" i="5"/>
  <c r="I1967"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63" i="5"/>
  <c r="X322" i="5"/>
  <c r="X347" i="5"/>
  <c r="X186" i="5"/>
  <c r="X226" i="5"/>
  <c r="X456" i="5"/>
  <c r="S598" i="5"/>
  <c r="X550" i="5"/>
  <c r="X542" i="5"/>
  <c r="X376" i="5"/>
  <c r="X504" i="5"/>
  <c r="X503" i="5"/>
  <c r="X338" i="5"/>
  <c r="X323" i="5"/>
  <c r="X360" i="5"/>
  <c r="X483" i="5"/>
  <c r="X326" i="5"/>
  <c r="X310" i="5"/>
  <c r="X146" i="5"/>
  <c r="X488" i="5"/>
  <c r="X514" i="5"/>
  <c r="X498" i="5"/>
  <c r="X482" i="5"/>
  <c r="X558" i="5"/>
  <c r="X555" i="5"/>
  <c r="X535" i="5"/>
  <c r="X230" i="5"/>
  <c r="X530" i="5"/>
  <c r="X387" i="5"/>
  <c r="X122" i="5"/>
  <c r="X546" i="5"/>
  <c r="X559" i="5"/>
  <c r="S532" i="5"/>
  <c r="X336" i="5"/>
  <c r="X356" i="5"/>
  <c r="S356" i="5"/>
  <c r="X318" i="5"/>
  <c r="X154" i="5"/>
  <c r="X214" i="5"/>
  <c r="X98" i="5"/>
  <c r="X198" i="5"/>
  <c r="X134" i="5"/>
  <c r="X234" i="5"/>
  <c r="X174" i="5"/>
  <c r="S343" i="5"/>
  <c r="X158" i="5"/>
  <c r="X331" i="5"/>
  <c r="X246" i="5"/>
  <c r="X114" i="5"/>
  <c r="X82" i="5"/>
  <c r="X451" i="5"/>
  <c r="X335" i="5"/>
  <c r="X282" i="5"/>
  <c r="X206" i="5"/>
  <c r="X162" i="5"/>
  <c r="X138" i="5"/>
  <c r="X142" i="5"/>
  <c r="X126" i="5"/>
  <c r="X278" i="5"/>
  <c r="X182" i="5"/>
  <c r="X218" i="5"/>
  <c r="X86" i="5"/>
  <c r="X202" i="5"/>
  <c r="X315" i="5"/>
  <c r="S315" i="5"/>
  <c r="X96" i="5"/>
  <c r="X327" i="5"/>
  <c r="X118" i="5"/>
  <c r="X311" i="5"/>
  <c r="S357" i="5"/>
  <c r="X90" i="5"/>
  <c r="X130" i="5"/>
  <c r="X383" i="5"/>
  <c r="S383" i="5"/>
  <c r="X92" i="5"/>
  <c r="X250" i="5"/>
  <c r="X319" i="5"/>
  <c r="X242"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s="1"/>
  <c r="B37" i="6"/>
  <c r="G37" i="6" s="1"/>
  <c r="B42" i="6"/>
  <c r="G42" i="6" s="1"/>
  <c r="F2426" i="5"/>
  <c r="X2426" i="5"/>
  <c r="R2426" i="5"/>
  <c r="J2426" i="5"/>
  <c r="I2426" i="5"/>
  <c r="H2426" i="5"/>
  <c r="F2446" i="5"/>
  <c r="H2446" i="5"/>
  <c r="X2446" i="5"/>
  <c r="J2446" i="5"/>
  <c r="I2446" i="5"/>
  <c r="R2446" i="5"/>
  <c r="G22" i="6"/>
  <c r="H22" i="6" s="1"/>
  <c r="D22" i="6" s="1"/>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86" i="5"/>
  <c r="S270" i="5"/>
  <c r="S133" i="5"/>
  <c r="S238" i="5"/>
  <c r="S109" i="5"/>
  <c r="S245"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471" i="5"/>
  <c r="S298" i="5"/>
  <c r="S82" i="5"/>
  <c r="S142" i="5"/>
  <c r="S515" i="5"/>
  <c r="S289" i="5"/>
  <c r="S181" i="5"/>
  <c r="S90" i="5"/>
  <c r="S313"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99" i="5"/>
  <c r="S599" i="5"/>
  <c r="X462" i="5"/>
  <c r="X346" i="5"/>
  <c r="X140" i="5"/>
  <c r="X502" i="5"/>
  <c r="X611" i="5"/>
  <c r="S611" i="5"/>
  <c r="X220" i="5"/>
  <c r="X398" i="5"/>
  <c r="X538" i="5"/>
  <c r="X577"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525" i="5"/>
  <c r="X475" i="5"/>
  <c r="X490" i="5"/>
  <c r="X116" i="5"/>
  <c r="X236" i="5"/>
  <c r="X268" i="5"/>
  <c r="X300" i="5"/>
  <c r="X469" i="5"/>
  <c r="X431" i="5"/>
  <c r="X277" i="5"/>
  <c r="X334" i="5"/>
  <c r="X207" i="5"/>
  <c r="X194" i="5"/>
  <c r="X306" i="5"/>
  <c r="X592" i="5"/>
  <c r="X395" i="5"/>
  <c r="X115" i="5"/>
  <c r="S533" i="5"/>
  <c r="X438" i="5"/>
  <c r="X485" i="5"/>
  <c r="X148" i="5"/>
  <c r="X458" i="5"/>
  <c r="X609"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557" i="5"/>
  <c r="X342" i="5"/>
  <c r="X442" i="5"/>
  <c r="X132" i="5"/>
  <c r="X324" i="5"/>
  <c r="X303" i="5"/>
  <c r="X211" i="5"/>
  <c r="X435" i="5"/>
  <c r="X576" i="5"/>
  <c r="X215" i="5"/>
  <c r="X580" i="5"/>
  <c r="X556" i="5"/>
  <c r="X87" i="5"/>
  <c r="X314" i="5"/>
  <c r="S314" i="5"/>
  <c r="X463" i="5"/>
  <c r="X136" i="5"/>
  <c r="X474" i="5"/>
  <c r="X414" i="5"/>
  <c r="X160" i="5"/>
  <c r="X460" i="5"/>
  <c r="X196" i="5"/>
  <c r="X240" i="5"/>
  <c r="X272" i="5"/>
  <c r="X120" i="5"/>
  <c r="X252" i="5"/>
  <c r="X284" i="5"/>
  <c r="X583" i="5"/>
  <c r="X419" i="5"/>
  <c r="X261" i="5"/>
  <c r="X415" i="5"/>
  <c r="X239" i="5"/>
  <c r="X608" i="5"/>
  <c r="X574"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71" i="5" l="1"/>
  <c r="B55" i="5"/>
  <c r="B39" i="5"/>
  <c r="B67" i="5"/>
  <c r="B51" i="5"/>
  <c r="C5" i="5"/>
  <c r="B6"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B8" i="5"/>
  <c r="B12" i="5"/>
  <c r="B16" i="5"/>
  <c r="B21" i="5"/>
  <c r="B25" i="5"/>
  <c r="B29" i="5"/>
  <c r="C6" i="5"/>
  <c r="B20" i="5"/>
  <c r="C8" i="5"/>
  <c r="C10" i="5"/>
  <c r="C12" i="5"/>
  <c r="C14" i="5"/>
  <c r="C16" i="5"/>
  <c r="C18" i="5"/>
  <c r="B9" i="5"/>
  <c r="B13" i="5"/>
  <c r="B17" i="5"/>
  <c r="B22" i="5"/>
  <c r="B26" i="5"/>
  <c r="C20" i="5"/>
  <c r="C21" i="5"/>
  <c r="C23" i="5"/>
  <c r="C25" i="5"/>
  <c r="C27" i="5"/>
  <c r="C29" i="5"/>
  <c r="C31" i="5"/>
  <c r="C33" i="5"/>
  <c r="C35" i="5"/>
  <c r="C37" i="5"/>
  <c r="C39" i="5"/>
  <c r="C41" i="5"/>
  <c r="C43" i="5"/>
  <c r="C45" i="5"/>
  <c r="C47" i="5"/>
  <c r="C49" i="5"/>
  <c r="C51" i="5"/>
  <c r="C53" i="5"/>
  <c r="C55" i="5"/>
  <c r="AB55" i="5" s="1"/>
  <c r="C57" i="5"/>
  <c r="C59" i="5"/>
  <c r="C61" i="5"/>
  <c r="C63" i="5"/>
  <c r="C65" i="5"/>
  <c r="C67" i="5"/>
  <c r="C69" i="5"/>
  <c r="C71" i="5"/>
  <c r="AB71" i="5" s="1"/>
  <c r="C73" i="5"/>
  <c r="C75" i="5"/>
  <c r="C77" i="5"/>
  <c r="C79" i="5"/>
  <c r="C81" i="5"/>
  <c r="B10" i="5"/>
  <c r="B14" i="5"/>
  <c r="B18" i="5"/>
  <c r="B23" i="5"/>
  <c r="B27" i="5"/>
  <c r="B31" i="5"/>
  <c r="B5" i="5"/>
  <c r="C11" i="5"/>
  <c r="F69" i="6" s="1"/>
  <c r="C69" i="6" s="1"/>
  <c r="C19" i="5"/>
  <c r="C13" i="5"/>
  <c r="B19" i="5"/>
  <c r="B32" i="5"/>
  <c r="B36" i="5"/>
  <c r="B40" i="5"/>
  <c r="B44" i="5"/>
  <c r="B48" i="5"/>
  <c r="B52" i="5"/>
  <c r="B56" i="5"/>
  <c r="B60" i="5"/>
  <c r="B64" i="5"/>
  <c r="B68" i="5"/>
  <c r="B72" i="5"/>
  <c r="B76" i="5"/>
  <c r="B80" i="5"/>
  <c r="C7" i="5"/>
  <c r="C15" i="5"/>
  <c r="B7" i="5"/>
  <c r="B24" i="5"/>
  <c r="B33" i="5"/>
  <c r="B37" i="5"/>
  <c r="B41" i="5"/>
  <c r="B45" i="5"/>
  <c r="B49" i="5"/>
  <c r="B53" i="5"/>
  <c r="B57" i="5"/>
  <c r="B61" i="5"/>
  <c r="B65" i="5"/>
  <c r="B69" i="5"/>
  <c r="B73" i="5"/>
  <c r="B77" i="5"/>
  <c r="B81" i="5"/>
  <c r="C9" i="5"/>
  <c r="C17" i="5"/>
  <c r="B11" i="5"/>
  <c r="B28" i="5"/>
  <c r="B34" i="5"/>
  <c r="B38" i="5"/>
  <c r="B42" i="5"/>
  <c r="B46" i="5"/>
  <c r="B50" i="5"/>
  <c r="B54" i="5"/>
  <c r="B58" i="5"/>
  <c r="B62" i="5"/>
  <c r="B66" i="5"/>
  <c r="B70" i="5"/>
  <c r="B74" i="5"/>
  <c r="B78" i="5"/>
  <c r="B79" i="5"/>
  <c r="B63" i="5"/>
  <c r="B47" i="5"/>
  <c r="B30" i="5"/>
  <c r="B75" i="5"/>
  <c r="B59" i="5"/>
  <c r="B43" i="5"/>
  <c r="B15" i="5"/>
  <c r="R82" i="5"/>
  <c r="G82" i="5"/>
  <c r="D43" i="4"/>
  <c r="H27" i="6"/>
  <c r="D27" i="6" s="1"/>
  <c r="F37" i="6"/>
  <c r="H37" i="6" s="1"/>
  <c r="D37" i="6" s="1"/>
  <c r="F42" i="6"/>
  <c r="H42" i="6" s="1"/>
  <c r="D42" i="6" s="1"/>
  <c r="F68" i="6"/>
  <c r="F32" i="6"/>
  <c r="H32" i="6" s="1"/>
  <c r="D32" i="6" s="1"/>
  <c r="F47" i="6"/>
  <c r="H47" i="6" s="1"/>
  <c r="D47" i="6" s="1"/>
  <c r="F52" i="6"/>
  <c r="H52" i="6" s="1"/>
  <c r="D52" i="6" s="1"/>
  <c r="K68" i="6"/>
  <c r="C17" i="6"/>
  <c r="C22" i="6"/>
  <c r="C37" i="6"/>
  <c r="C52" i="6"/>
  <c r="C42" i="6"/>
  <c r="B36" i="6"/>
  <c r="G36" i="6" s="1"/>
  <c r="B26" i="6"/>
  <c r="G26" i="6" s="1"/>
  <c r="B31" i="6"/>
  <c r="G31" i="6" s="1"/>
  <c r="G21" i="6"/>
  <c r="H21" i="6" s="1"/>
  <c r="B46" i="6"/>
  <c r="G46" i="6" s="1"/>
  <c r="F26" i="6"/>
  <c r="C16" i="6"/>
  <c r="F40" i="6"/>
  <c r="F66" i="6"/>
  <c r="F30" i="6"/>
  <c r="F45" i="6"/>
  <c r="F50" i="6"/>
  <c r="F35" i="6"/>
  <c r="C15" i="6"/>
  <c r="D15" i="6"/>
  <c r="B45" i="6"/>
  <c r="G45" i="6" s="1"/>
  <c r="B35" i="6"/>
  <c r="G35" i="6" s="1"/>
  <c r="B50" i="6"/>
  <c r="G50" i="6" s="1"/>
  <c r="B30" i="6"/>
  <c r="G30" i="6" s="1"/>
  <c r="G20" i="6"/>
  <c r="H20" i="6" s="1"/>
  <c r="B25" i="6"/>
  <c r="G25" i="6" s="1"/>
  <c r="H25" i="6" s="1"/>
  <c r="B40" i="6"/>
  <c r="G40" i="6" s="1"/>
  <c r="D14" i="6"/>
  <c r="B55" i="4"/>
  <c r="A38" i="6" s="1"/>
  <c r="B31" i="4"/>
  <c r="A18" i="6" s="1"/>
  <c r="B67" i="4"/>
  <c r="A48" i="6" s="1"/>
  <c r="B83" i="4"/>
  <c r="A59" i="6" s="1"/>
  <c r="B43" i="4"/>
  <c r="A28" i="6" s="1"/>
  <c r="B77" i="4"/>
  <c r="A55" i="6" s="1"/>
  <c r="B61" i="4"/>
  <c r="A43" i="6" s="1"/>
  <c r="B49" i="4"/>
  <c r="A33" i="6" s="1"/>
  <c r="B87" i="4"/>
  <c r="A62" i="6" s="1"/>
  <c r="B81" i="4"/>
  <c r="A58" i="6" s="1"/>
  <c r="B79" i="4"/>
  <c r="A57" i="6" s="1"/>
  <c r="B89" i="4"/>
  <c r="A63" i="6" s="1"/>
  <c r="B85" i="4"/>
  <c r="A60" i="6" s="1"/>
  <c r="B75" i="4"/>
  <c r="A54" i="6" s="1"/>
  <c r="B37" i="4"/>
  <c r="A23" i="6" s="1"/>
  <c r="C14" i="6"/>
  <c r="B19" i="6"/>
  <c r="B29" i="6" s="1"/>
  <c r="G29" i="6" s="1"/>
  <c r="C12" i="6"/>
  <c r="B64" i="4"/>
  <c r="A46" i="6" s="1"/>
  <c r="B70" i="4"/>
  <c r="A51" i="6" s="1"/>
  <c r="B33" i="4"/>
  <c r="A20" i="6" s="1"/>
  <c r="D55" i="4"/>
  <c r="B62" i="4"/>
  <c r="A44" i="6" s="1"/>
  <c r="C11" i="6"/>
  <c r="C10" i="6"/>
  <c r="C9" i="6"/>
  <c r="C8" i="6"/>
  <c r="B69" i="4"/>
  <c r="A50" i="6" s="1"/>
  <c r="C7" i="6"/>
  <c r="G49" i="4"/>
  <c r="G74" i="4"/>
  <c r="G43" i="4"/>
  <c r="G55" i="4"/>
  <c r="G61" i="4"/>
  <c r="G37" i="4"/>
  <c r="A27" i="6"/>
  <c r="B71" i="4"/>
  <c r="A52" i="6" s="1"/>
  <c r="G31" i="4"/>
  <c r="B32" i="4"/>
  <c r="A19" i="6" s="1"/>
  <c r="B65" i="4"/>
  <c r="A47" i="6" s="1"/>
  <c r="B53" i="4"/>
  <c r="A37" i="6" s="1"/>
  <c r="B34" i="4"/>
  <c r="A21" i="6" s="1"/>
  <c r="B59" i="4"/>
  <c r="A42" i="6" s="1"/>
  <c r="D5" i="6"/>
  <c r="C5" i="6"/>
  <c r="D6" i="6"/>
  <c r="C6" i="6"/>
  <c r="B68" i="4"/>
  <c r="A49" i="6" s="1"/>
  <c r="B51" i="4"/>
  <c r="A35" i="6" s="1"/>
  <c r="B56" i="4"/>
  <c r="A39" i="6" s="1"/>
  <c r="A24" i="6"/>
  <c r="B57" i="4"/>
  <c r="A40" i="6" s="1"/>
  <c r="B63" i="4"/>
  <c r="A45" i="6" s="1"/>
  <c r="D4" i="6"/>
  <c r="C4" i="6"/>
  <c r="B58" i="4"/>
  <c r="A41" i="6" s="1"/>
  <c r="A26" i="6"/>
  <c r="D67" i="4"/>
  <c r="D61" i="4"/>
  <c r="B35" i="4"/>
  <c r="A22" i="6" s="1"/>
  <c r="D31" i="4"/>
  <c r="D37" i="4"/>
  <c r="D49" i="4"/>
  <c r="G64" i="6"/>
  <c r="AB75" i="5" l="1"/>
  <c r="AB79" i="5"/>
  <c r="AB66" i="5"/>
  <c r="AB50" i="5"/>
  <c r="AB34" i="5"/>
  <c r="V9" i="5"/>
  <c r="AB69" i="5"/>
  <c r="AB53" i="5"/>
  <c r="AB37" i="5"/>
  <c r="V15" i="5"/>
  <c r="AB72" i="5"/>
  <c r="AB56" i="5"/>
  <c r="AB40" i="5"/>
  <c r="V13" i="5"/>
  <c r="G13" i="5" s="1"/>
  <c r="AB31" i="5"/>
  <c r="AB14" i="5"/>
  <c r="V77" i="5"/>
  <c r="V69" i="5"/>
  <c r="V61" i="5"/>
  <c r="V53" i="5"/>
  <c r="V45" i="5"/>
  <c r="V37" i="5"/>
  <c r="V29" i="5"/>
  <c r="V21" i="5"/>
  <c r="AB17" i="5"/>
  <c r="V16" i="5"/>
  <c r="G16" i="5" s="1"/>
  <c r="V8" i="5"/>
  <c r="AB25" i="5"/>
  <c r="AB8" i="5"/>
  <c r="V74" i="5"/>
  <c r="G74" i="5" s="1"/>
  <c r="V66" i="5"/>
  <c r="G66" i="5" s="1"/>
  <c r="V58" i="5"/>
  <c r="V50" i="5"/>
  <c r="G50" i="5" s="1"/>
  <c r="V42" i="5"/>
  <c r="G42" i="5" s="1"/>
  <c r="V34" i="5"/>
  <c r="G34" i="5" s="1"/>
  <c r="V26" i="5"/>
  <c r="V5" i="5"/>
  <c r="G5" i="5" s="1"/>
  <c r="AB15" i="5"/>
  <c r="AB30" i="5"/>
  <c r="AB78" i="5"/>
  <c r="AB62" i="5"/>
  <c r="AB46" i="5"/>
  <c r="AB28" i="5"/>
  <c r="AB81" i="5"/>
  <c r="AB65" i="5"/>
  <c r="AB49" i="5"/>
  <c r="AB33" i="5"/>
  <c r="V7" i="5"/>
  <c r="G7" i="5" s="1"/>
  <c r="AB68" i="5"/>
  <c r="AB52" i="5"/>
  <c r="AB36" i="5"/>
  <c r="V19" i="5"/>
  <c r="G19" i="5" s="1"/>
  <c r="AB27" i="5"/>
  <c r="AB10" i="5"/>
  <c r="V75" i="5"/>
  <c r="V67" i="5"/>
  <c r="G67" i="5" s="1"/>
  <c r="V59" i="5"/>
  <c r="G59" i="5" s="1"/>
  <c r="V51" i="5"/>
  <c r="V43" i="5"/>
  <c r="V35" i="5"/>
  <c r="G35" i="5" s="1"/>
  <c r="AB35" i="5"/>
  <c r="V27" i="5"/>
  <c r="G27" i="5" s="1"/>
  <c r="V20" i="5"/>
  <c r="G20" i="5" s="1"/>
  <c r="AB13" i="5"/>
  <c r="V14" i="5"/>
  <c r="G14" i="5" s="1"/>
  <c r="AB20" i="5"/>
  <c r="AB21" i="5"/>
  <c r="V80" i="5"/>
  <c r="G80" i="5" s="1"/>
  <c r="V72" i="5"/>
  <c r="V64" i="5"/>
  <c r="G64" i="5" s="1"/>
  <c r="V56" i="5"/>
  <c r="G56" i="5" s="1"/>
  <c r="V48" i="5"/>
  <c r="G48" i="5" s="1"/>
  <c r="V40" i="5"/>
  <c r="V32" i="5"/>
  <c r="G32" i="5" s="1"/>
  <c r="V24" i="5"/>
  <c r="G24" i="5" s="1"/>
  <c r="AB51" i="5"/>
  <c r="AB43" i="5"/>
  <c r="AB47" i="5"/>
  <c r="AB74" i="5"/>
  <c r="AB58" i="5"/>
  <c r="AB42" i="5"/>
  <c r="AB11" i="5"/>
  <c r="AB77" i="5"/>
  <c r="AB61" i="5"/>
  <c r="AB45" i="5"/>
  <c r="AB24" i="5"/>
  <c r="AB80" i="5"/>
  <c r="AB64" i="5"/>
  <c r="AB48" i="5"/>
  <c r="AB32" i="5"/>
  <c r="V11" i="5"/>
  <c r="G11" i="5" s="1"/>
  <c r="AB23" i="5"/>
  <c r="V81" i="5"/>
  <c r="G81" i="5" s="1"/>
  <c r="V73" i="5"/>
  <c r="G73" i="5" s="1"/>
  <c r="V65" i="5"/>
  <c r="V57" i="5"/>
  <c r="V49" i="5"/>
  <c r="G49" i="5" s="1"/>
  <c r="V41" i="5"/>
  <c r="V33" i="5"/>
  <c r="G33" i="5" s="1"/>
  <c r="V25" i="5"/>
  <c r="AB26" i="5"/>
  <c r="AB9" i="5"/>
  <c r="V12" i="5"/>
  <c r="V6" i="5"/>
  <c r="AB16" i="5"/>
  <c r="V78" i="5"/>
  <c r="G78" i="5" s="1"/>
  <c r="V70" i="5"/>
  <c r="G70" i="5" s="1"/>
  <c r="V62" i="5"/>
  <c r="V54" i="5"/>
  <c r="G54" i="5" s="1"/>
  <c r="V46" i="5"/>
  <c r="G46" i="5" s="1"/>
  <c r="V38" i="5"/>
  <c r="G38" i="5" s="1"/>
  <c r="V30" i="5"/>
  <c r="V22" i="5"/>
  <c r="G22" i="5" s="1"/>
  <c r="AB67" i="5"/>
  <c r="AB59" i="5"/>
  <c r="AB63" i="5"/>
  <c r="AB70" i="5"/>
  <c r="AB54" i="5"/>
  <c r="AB38" i="5"/>
  <c r="V17" i="5"/>
  <c r="AB73" i="5"/>
  <c r="AB57" i="5"/>
  <c r="AB41" i="5"/>
  <c r="AB7" i="5"/>
  <c r="AB76" i="5"/>
  <c r="AB60" i="5"/>
  <c r="AB44" i="5"/>
  <c r="AB19" i="5"/>
  <c r="AB5" i="5"/>
  <c r="AB18" i="5"/>
  <c r="V79" i="5"/>
  <c r="V71" i="5"/>
  <c r="G71" i="5" s="1"/>
  <c r="V63" i="5"/>
  <c r="G63" i="5" s="1"/>
  <c r="V55" i="5"/>
  <c r="V47" i="5"/>
  <c r="V39" i="5"/>
  <c r="G39" i="5" s="1"/>
  <c r="V31" i="5"/>
  <c r="G31" i="5" s="1"/>
  <c r="V23" i="5"/>
  <c r="AB22" i="5"/>
  <c r="V18" i="5"/>
  <c r="V10" i="5"/>
  <c r="G10" i="5"/>
  <c r="AB29" i="5"/>
  <c r="AB12" i="5"/>
  <c r="V76" i="5"/>
  <c r="G76" i="5" s="1"/>
  <c r="V68" i="5"/>
  <c r="V60" i="5"/>
  <c r="V52" i="5"/>
  <c r="G52" i="5" s="1"/>
  <c r="V44" i="5"/>
  <c r="G44" i="5" s="1"/>
  <c r="V36" i="5"/>
  <c r="G36" i="5" s="1"/>
  <c r="V28" i="5"/>
  <c r="AB6" i="5"/>
  <c r="AB39" i="5"/>
  <c r="C47" i="6"/>
  <c r="H30" i="6"/>
  <c r="D30" i="6" s="1"/>
  <c r="C27" i="6"/>
  <c r="H35" i="6"/>
  <c r="D35" i="6" s="1"/>
  <c r="C32" i="6"/>
  <c r="F67" i="6"/>
  <c r="F31" i="6"/>
  <c r="H31" i="6" s="1"/>
  <c r="F51" i="6"/>
  <c r="H51" i="6" s="1"/>
  <c r="H26" i="6"/>
  <c r="F46" i="6"/>
  <c r="H46" i="6" s="1"/>
  <c r="F36" i="6"/>
  <c r="H36" i="6" s="1"/>
  <c r="F41" i="6"/>
  <c r="H41" i="6" s="1"/>
  <c r="D21" i="6"/>
  <c r="K67" i="6"/>
  <c r="C21" i="6"/>
  <c r="D25" i="6"/>
  <c r="C25" i="6"/>
  <c r="D20" i="6"/>
  <c r="K66" i="6"/>
  <c r="C20" i="6"/>
  <c r="H50" i="6"/>
  <c r="H40" i="6"/>
  <c r="H45" i="6"/>
  <c r="B49" i="6"/>
  <c r="G49" i="6" s="1"/>
  <c r="G19" i="6"/>
  <c r="H19" i="6" s="1"/>
  <c r="B34" i="6"/>
  <c r="G34" i="6" s="1"/>
  <c r="B39" i="6"/>
  <c r="G39" i="6" s="1"/>
  <c r="B24" i="6"/>
  <c r="G24" i="6" s="1"/>
  <c r="F24" i="6"/>
  <c r="B44" i="6"/>
  <c r="G44" i="6" s="1"/>
  <c r="B64" i="6"/>
  <c r="H64" i="6"/>
  <c r="G66" i="6" l="1"/>
  <c r="H66" i="6" s="1"/>
  <c r="D66" i="6" s="1"/>
  <c r="E68" i="5"/>
  <c r="R68" i="5"/>
  <c r="I68" i="5"/>
  <c r="J68" i="5"/>
  <c r="H68" i="5"/>
  <c r="F68" i="5"/>
  <c r="E62" i="5"/>
  <c r="R62" i="5"/>
  <c r="I62" i="5"/>
  <c r="H62" i="5"/>
  <c r="F62" i="5"/>
  <c r="J62" i="5"/>
  <c r="E6" i="5"/>
  <c r="R6" i="5"/>
  <c r="I6" i="5"/>
  <c r="F6" i="5"/>
  <c r="J6" i="5"/>
  <c r="H6" i="5"/>
  <c r="E65" i="5"/>
  <c r="R65" i="5"/>
  <c r="I65" i="5"/>
  <c r="F65" i="5"/>
  <c r="H65" i="5"/>
  <c r="J65" i="5"/>
  <c r="E51" i="5"/>
  <c r="H51" i="5"/>
  <c r="I51" i="5"/>
  <c r="R51" i="5"/>
  <c r="F51" i="5"/>
  <c r="J51" i="5"/>
  <c r="E28" i="5"/>
  <c r="I28" i="5"/>
  <c r="R28" i="5"/>
  <c r="J28" i="5"/>
  <c r="F28" i="5"/>
  <c r="H28" i="5"/>
  <c r="E60" i="5"/>
  <c r="R60" i="5"/>
  <c r="H60" i="5"/>
  <c r="F60" i="5"/>
  <c r="I60" i="5"/>
  <c r="J60" i="5"/>
  <c r="G68" i="5"/>
  <c r="E10" i="5"/>
  <c r="F10" i="5"/>
  <c r="H10" i="5"/>
  <c r="R10" i="5"/>
  <c r="I10" i="5"/>
  <c r="J10" i="5"/>
  <c r="E23" i="5"/>
  <c r="I23" i="5"/>
  <c r="H23" i="5"/>
  <c r="J23" i="5"/>
  <c r="F23" i="5"/>
  <c r="R23" i="5"/>
  <c r="E47" i="5"/>
  <c r="J47" i="5"/>
  <c r="F47" i="5"/>
  <c r="R47" i="5"/>
  <c r="I47" i="5"/>
  <c r="H47" i="5"/>
  <c r="E55" i="5"/>
  <c r="I55" i="5"/>
  <c r="J55" i="5"/>
  <c r="H55" i="5"/>
  <c r="R55" i="5"/>
  <c r="F55" i="5"/>
  <c r="G65" i="6"/>
  <c r="G67" i="6"/>
  <c r="H67" i="6" s="1"/>
  <c r="E22" i="5"/>
  <c r="R22" i="5"/>
  <c r="H22" i="5"/>
  <c r="F22" i="5"/>
  <c r="J22" i="5"/>
  <c r="I22" i="5"/>
  <c r="E54" i="5"/>
  <c r="H54" i="5"/>
  <c r="R54" i="5"/>
  <c r="I54" i="5"/>
  <c r="F54" i="5"/>
  <c r="J54" i="5"/>
  <c r="G65" i="5"/>
  <c r="E40" i="5"/>
  <c r="R40" i="5"/>
  <c r="H40" i="5"/>
  <c r="F40" i="5"/>
  <c r="I40" i="5"/>
  <c r="J40" i="5"/>
  <c r="E72" i="5"/>
  <c r="H72" i="5"/>
  <c r="I72" i="5"/>
  <c r="F72" i="5"/>
  <c r="R72" i="5"/>
  <c r="J72" i="5"/>
  <c r="E43" i="5"/>
  <c r="F43" i="5"/>
  <c r="I43" i="5"/>
  <c r="J43" i="5"/>
  <c r="H43" i="5"/>
  <c r="R43" i="5"/>
  <c r="G51" i="5"/>
  <c r="E75" i="5"/>
  <c r="J75" i="5"/>
  <c r="H75" i="5"/>
  <c r="I75" i="5"/>
  <c r="R75" i="5"/>
  <c r="F75" i="5"/>
  <c r="E26" i="5"/>
  <c r="I26" i="5"/>
  <c r="F26" i="5"/>
  <c r="J26" i="5"/>
  <c r="H26" i="5"/>
  <c r="R26" i="5"/>
  <c r="E58" i="5"/>
  <c r="R58" i="5"/>
  <c r="I58" i="5"/>
  <c r="H58" i="5"/>
  <c r="J58" i="5"/>
  <c r="F58" i="5"/>
  <c r="E29" i="5"/>
  <c r="R29" i="5"/>
  <c r="J29" i="5"/>
  <c r="F29" i="5"/>
  <c r="I29" i="5"/>
  <c r="H29" i="5"/>
  <c r="E45" i="5"/>
  <c r="I45" i="5"/>
  <c r="J45" i="5"/>
  <c r="F45" i="5"/>
  <c r="H45" i="5"/>
  <c r="R45" i="5"/>
  <c r="E61" i="5"/>
  <c r="R61" i="5"/>
  <c r="I61" i="5"/>
  <c r="J61" i="5"/>
  <c r="F61" i="5"/>
  <c r="H61" i="5"/>
  <c r="E77" i="5"/>
  <c r="I77" i="5"/>
  <c r="H77" i="5"/>
  <c r="R77" i="5"/>
  <c r="J77" i="5"/>
  <c r="F77" i="5"/>
  <c r="E15" i="5"/>
  <c r="F15" i="5"/>
  <c r="I15" i="5"/>
  <c r="H15" i="5"/>
  <c r="R15" i="5"/>
  <c r="J15" i="5"/>
  <c r="E9" i="5"/>
  <c r="J9" i="5"/>
  <c r="F9" i="5"/>
  <c r="I9" i="5"/>
  <c r="H9" i="5"/>
  <c r="R9" i="5"/>
  <c r="E63" i="5"/>
  <c r="R63" i="5"/>
  <c r="H63" i="5"/>
  <c r="F63" i="5"/>
  <c r="J63" i="5"/>
  <c r="I63" i="5"/>
  <c r="E30" i="5"/>
  <c r="R30" i="5"/>
  <c r="I30" i="5"/>
  <c r="H30" i="5"/>
  <c r="F30" i="5"/>
  <c r="J30" i="5"/>
  <c r="E33" i="5"/>
  <c r="R33" i="5"/>
  <c r="F33" i="5"/>
  <c r="I33" i="5"/>
  <c r="J33" i="5"/>
  <c r="H33" i="5"/>
  <c r="E81" i="5"/>
  <c r="I81" i="5"/>
  <c r="R81" i="5"/>
  <c r="F81" i="5"/>
  <c r="J81" i="5"/>
  <c r="H81" i="5"/>
  <c r="E48" i="5"/>
  <c r="R48" i="5"/>
  <c r="J48" i="5"/>
  <c r="H48" i="5"/>
  <c r="I48" i="5"/>
  <c r="F48" i="5"/>
  <c r="G28" i="5"/>
  <c r="E52" i="5"/>
  <c r="R52" i="5"/>
  <c r="I52" i="5"/>
  <c r="J52" i="5"/>
  <c r="H52" i="5"/>
  <c r="F52" i="5"/>
  <c r="G60" i="5"/>
  <c r="G23" i="5"/>
  <c r="E39" i="5"/>
  <c r="J39" i="5"/>
  <c r="R39" i="5"/>
  <c r="I39" i="5"/>
  <c r="H39" i="5"/>
  <c r="F39" i="5"/>
  <c r="G55" i="5"/>
  <c r="E79" i="5"/>
  <c r="F79" i="5"/>
  <c r="J79" i="5"/>
  <c r="I79" i="5"/>
  <c r="R79" i="5"/>
  <c r="H79" i="5"/>
  <c r="G68" i="6"/>
  <c r="H68" i="6" s="1"/>
  <c r="E46" i="5"/>
  <c r="I46" i="5"/>
  <c r="R46" i="5"/>
  <c r="H46" i="5"/>
  <c r="F46" i="5"/>
  <c r="J46" i="5"/>
  <c r="E78" i="5"/>
  <c r="R78" i="5"/>
  <c r="I78" i="5"/>
  <c r="F78" i="5"/>
  <c r="J78" i="5"/>
  <c r="H78" i="5"/>
  <c r="E12" i="5"/>
  <c r="R12" i="5"/>
  <c r="J12" i="5"/>
  <c r="F12" i="5"/>
  <c r="I12" i="5"/>
  <c r="H12" i="5"/>
  <c r="E25" i="5"/>
  <c r="H25" i="5"/>
  <c r="I25" i="5"/>
  <c r="F25" i="5"/>
  <c r="R25" i="5"/>
  <c r="J25" i="5"/>
  <c r="E41" i="5"/>
  <c r="R41" i="5"/>
  <c r="F41" i="5"/>
  <c r="I41" i="5"/>
  <c r="J41" i="5"/>
  <c r="H41" i="5"/>
  <c r="E57" i="5"/>
  <c r="R57" i="5"/>
  <c r="I57" i="5"/>
  <c r="F57" i="5"/>
  <c r="J57" i="5"/>
  <c r="H57" i="5"/>
  <c r="E73" i="5"/>
  <c r="I73" i="5"/>
  <c r="F73" i="5"/>
  <c r="J73" i="5"/>
  <c r="H73" i="5"/>
  <c r="R73" i="5"/>
  <c r="E11" i="5"/>
  <c r="J11" i="5"/>
  <c r="F11" i="5"/>
  <c r="R11" i="5"/>
  <c r="H11" i="5"/>
  <c r="I11" i="5"/>
  <c r="E32" i="5"/>
  <c r="R32" i="5"/>
  <c r="I32" i="5"/>
  <c r="H32" i="5"/>
  <c r="J32" i="5"/>
  <c r="F32" i="5"/>
  <c r="G40" i="5"/>
  <c r="E64" i="5"/>
  <c r="R64" i="5"/>
  <c r="J64" i="5"/>
  <c r="H64" i="5"/>
  <c r="F64" i="5"/>
  <c r="I64" i="5"/>
  <c r="G72" i="5"/>
  <c r="E14" i="5"/>
  <c r="R14" i="5"/>
  <c r="I14" i="5"/>
  <c r="F14" i="5"/>
  <c r="J14" i="5"/>
  <c r="H14" i="5"/>
  <c r="E27" i="5"/>
  <c r="I27" i="5"/>
  <c r="R27" i="5"/>
  <c r="J27" i="5"/>
  <c r="F27" i="5"/>
  <c r="H27" i="5"/>
  <c r="E35" i="5"/>
  <c r="F35" i="5"/>
  <c r="R35" i="5"/>
  <c r="J35" i="5"/>
  <c r="H35" i="5"/>
  <c r="I35" i="5"/>
  <c r="G43" i="5"/>
  <c r="E67" i="5"/>
  <c r="H67" i="5"/>
  <c r="I67" i="5"/>
  <c r="R67" i="5"/>
  <c r="F67" i="5"/>
  <c r="J67" i="5"/>
  <c r="G75" i="5"/>
  <c r="E19" i="5"/>
  <c r="R19" i="5"/>
  <c r="I19" i="5"/>
  <c r="J19" i="5"/>
  <c r="H19" i="5"/>
  <c r="F19" i="5"/>
  <c r="E7" i="5"/>
  <c r="I7" i="5"/>
  <c r="H7" i="5"/>
  <c r="J7" i="5"/>
  <c r="F7" i="5"/>
  <c r="R7" i="5"/>
  <c r="E5" i="5"/>
  <c r="H5" i="5"/>
  <c r="J5" i="5"/>
  <c r="R5" i="5"/>
  <c r="I5" i="5"/>
  <c r="F5" i="5"/>
  <c r="E50" i="5"/>
  <c r="I50" i="5"/>
  <c r="H50" i="5"/>
  <c r="F50" i="5"/>
  <c r="R50" i="5"/>
  <c r="J50" i="5"/>
  <c r="E16" i="5"/>
  <c r="H16" i="5"/>
  <c r="J16" i="5"/>
  <c r="R16" i="5"/>
  <c r="F16" i="5"/>
  <c r="I16" i="5"/>
  <c r="G29" i="5"/>
  <c r="G45" i="5"/>
  <c r="G61" i="5"/>
  <c r="G77" i="5"/>
  <c r="E13" i="5"/>
  <c r="H13" i="5"/>
  <c r="F13" i="5"/>
  <c r="R13" i="5"/>
  <c r="J13" i="5"/>
  <c r="I13" i="5"/>
  <c r="G15" i="5"/>
  <c r="E36" i="5"/>
  <c r="I36" i="5"/>
  <c r="R36" i="5"/>
  <c r="J36" i="5"/>
  <c r="H36" i="5"/>
  <c r="F36" i="5"/>
  <c r="E18" i="5"/>
  <c r="I18" i="5"/>
  <c r="H18" i="5"/>
  <c r="F18" i="5"/>
  <c r="J18" i="5"/>
  <c r="R18" i="5"/>
  <c r="E17" i="5"/>
  <c r="J17" i="5"/>
  <c r="I17" i="5"/>
  <c r="R17" i="5"/>
  <c r="H17" i="5"/>
  <c r="F17" i="5"/>
  <c r="E49" i="5"/>
  <c r="R49" i="5"/>
  <c r="F49" i="5"/>
  <c r="J49" i="5"/>
  <c r="H49" i="5"/>
  <c r="I49" i="5"/>
  <c r="E80" i="5"/>
  <c r="R80" i="5"/>
  <c r="J80" i="5"/>
  <c r="H80" i="5"/>
  <c r="I80" i="5"/>
  <c r="F80" i="5"/>
  <c r="E44" i="5"/>
  <c r="R44" i="5"/>
  <c r="H44" i="5"/>
  <c r="F44" i="5"/>
  <c r="I44" i="5"/>
  <c r="J44" i="5"/>
  <c r="E76" i="5"/>
  <c r="R76" i="5"/>
  <c r="J76" i="5"/>
  <c r="H76" i="5"/>
  <c r="I76" i="5"/>
  <c r="F76" i="5"/>
  <c r="G18" i="5"/>
  <c r="E31" i="5"/>
  <c r="I31" i="5"/>
  <c r="H31" i="5"/>
  <c r="F31" i="5"/>
  <c r="J31" i="5"/>
  <c r="R31" i="5"/>
  <c r="G47" i="5"/>
  <c r="E71" i="5"/>
  <c r="H71" i="5"/>
  <c r="J71" i="5"/>
  <c r="F71" i="5"/>
  <c r="R71" i="5"/>
  <c r="I71" i="5"/>
  <c r="G79" i="5"/>
  <c r="G17" i="5"/>
  <c r="G30" i="5"/>
  <c r="E38" i="5"/>
  <c r="H38" i="5"/>
  <c r="I38" i="5"/>
  <c r="F38" i="5"/>
  <c r="R38" i="5"/>
  <c r="J38" i="5"/>
  <c r="G62" i="5"/>
  <c r="E70" i="5"/>
  <c r="H70" i="5"/>
  <c r="I70" i="5"/>
  <c r="R70" i="5"/>
  <c r="F70" i="5"/>
  <c r="J70" i="5"/>
  <c r="G6" i="5"/>
  <c r="G12" i="5"/>
  <c r="G25" i="5"/>
  <c r="G41" i="5"/>
  <c r="G57" i="5"/>
  <c r="E24" i="5"/>
  <c r="I24" i="5"/>
  <c r="R24" i="5"/>
  <c r="J24" i="5"/>
  <c r="H24" i="5"/>
  <c r="F24" i="5"/>
  <c r="E56" i="5"/>
  <c r="R56" i="5"/>
  <c r="J56" i="5"/>
  <c r="I56" i="5"/>
  <c r="H56" i="5"/>
  <c r="F56" i="5"/>
  <c r="E20" i="5"/>
  <c r="R20" i="5"/>
  <c r="I20" i="5"/>
  <c r="J20" i="5"/>
  <c r="H20" i="5"/>
  <c r="F20" i="5"/>
  <c r="E59" i="5"/>
  <c r="H59" i="5"/>
  <c r="I59" i="5"/>
  <c r="F59" i="5"/>
  <c r="J59" i="5"/>
  <c r="R59" i="5"/>
  <c r="E42" i="5"/>
  <c r="R42" i="5"/>
  <c r="I42" i="5"/>
  <c r="H42" i="5"/>
  <c r="J42" i="5"/>
  <c r="F42" i="5"/>
  <c r="G58" i="5"/>
  <c r="E74" i="5"/>
  <c r="R74" i="5"/>
  <c r="I74" i="5"/>
  <c r="J74" i="5"/>
  <c r="H74" i="5"/>
  <c r="F74" i="5"/>
  <c r="E8" i="5"/>
  <c r="R8" i="5"/>
  <c r="F8" i="5"/>
  <c r="H8" i="5"/>
  <c r="I8" i="5"/>
  <c r="J8" i="5"/>
  <c r="E21" i="5"/>
  <c r="H21" i="5"/>
  <c r="J21" i="5"/>
  <c r="R21" i="5"/>
  <c r="I21" i="5"/>
  <c r="F21" i="5"/>
  <c r="E37" i="5"/>
  <c r="I37" i="5"/>
  <c r="R37" i="5"/>
  <c r="J37" i="5"/>
  <c r="H37" i="5"/>
  <c r="F37" i="5"/>
  <c r="E53" i="5"/>
  <c r="R53" i="5"/>
  <c r="I53" i="5"/>
  <c r="H53" i="5"/>
  <c r="F53" i="5"/>
  <c r="J53" i="5"/>
  <c r="E69" i="5"/>
  <c r="I69" i="5"/>
  <c r="R69" i="5"/>
  <c r="J69" i="5"/>
  <c r="F69" i="5"/>
  <c r="H69" i="5"/>
  <c r="G26" i="5"/>
  <c r="E34" i="5"/>
  <c r="I34" i="5"/>
  <c r="F34" i="5"/>
  <c r="H34" i="5"/>
  <c r="J34" i="5"/>
  <c r="R34" i="5"/>
  <c r="E66" i="5"/>
  <c r="H66" i="5"/>
  <c r="I66" i="5"/>
  <c r="F66" i="5"/>
  <c r="J66" i="5"/>
  <c r="R66" i="5"/>
  <c r="G8" i="5"/>
  <c r="G21" i="5"/>
  <c r="G37" i="5"/>
  <c r="G53" i="5"/>
  <c r="G69" i="5"/>
  <c r="G9" i="5"/>
  <c r="C30" i="6"/>
  <c r="C35" i="6"/>
  <c r="D26" i="6"/>
  <c r="C26" i="6"/>
  <c r="D41" i="6"/>
  <c r="C41" i="6"/>
  <c r="D51" i="6"/>
  <c r="C51" i="6"/>
  <c r="D36" i="6"/>
  <c r="C36" i="6"/>
  <c r="D31" i="6"/>
  <c r="C31" i="6"/>
  <c r="D46" i="6"/>
  <c r="C46" i="6"/>
  <c r="D40" i="6"/>
  <c r="C40" i="6"/>
  <c r="D50" i="6"/>
  <c r="C50" i="6"/>
  <c r="D45" i="6"/>
  <c r="C45" i="6"/>
  <c r="F65" i="6"/>
  <c r="F34" i="6"/>
  <c r="H34" i="6" s="1"/>
  <c r="F49" i="6"/>
  <c r="H49" i="6" s="1"/>
  <c r="H24" i="6"/>
  <c r="F44" i="6"/>
  <c r="H44" i="6" s="1"/>
  <c r="F39" i="6"/>
  <c r="H39" i="6" s="1"/>
  <c r="F29" i="6"/>
  <c r="H29" i="6" s="1"/>
  <c r="F54" i="6"/>
  <c r="D19" i="6"/>
  <c r="K65" i="6"/>
  <c r="C19" i="6"/>
  <c r="C64" i="6"/>
  <c r="D64" i="6"/>
  <c r="T29" i="5"/>
  <c r="T11" i="5"/>
  <c r="T5" i="5"/>
  <c r="T63" i="5"/>
  <c r="T77" i="5"/>
  <c r="T49" i="5"/>
  <c r="T71" i="5"/>
  <c r="T9" i="5"/>
  <c r="T78" i="5"/>
  <c r="T30" i="5"/>
  <c r="T44" i="5"/>
  <c r="T16" i="5"/>
  <c r="T65" i="5"/>
  <c r="T58" i="5"/>
  <c r="T27" i="5"/>
  <c r="T56" i="5"/>
  <c r="T7" i="5"/>
  <c r="T14" i="5"/>
  <c r="T35" i="5"/>
  <c r="T36" i="5"/>
  <c r="T13" i="5"/>
  <c r="T80" i="5"/>
  <c r="T73" i="5"/>
  <c r="T48" i="5"/>
  <c r="T32" i="5"/>
  <c r="T40" i="5"/>
  <c r="T81" i="5"/>
  <c r="T47" i="5"/>
  <c r="T21" i="5"/>
  <c r="T17" i="5"/>
  <c r="T26" i="5"/>
  <c r="T23" i="5"/>
  <c r="T18" i="5"/>
  <c r="T68" i="5"/>
  <c r="T8" i="5"/>
  <c r="T19" i="5"/>
  <c r="T62" i="5"/>
  <c r="T42" i="5"/>
  <c r="T72" i="5"/>
  <c r="T64" i="5"/>
  <c r="T74" i="5"/>
  <c r="T43" i="5"/>
  <c r="T57" i="5"/>
  <c r="T33" i="5"/>
  <c r="T28" i="5"/>
  <c r="T22" i="5"/>
  <c r="T79" i="5"/>
  <c r="T52" i="5"/>
  <c r="T6" i="5"/>
  <c r="T75" i="5"/>
  <c r="T24" i="5"/>
  <c r="T15" i="5"/>
  <c r="T67" i="5"/>
  <c r="T60" i="5"/>
  <c r="T31" i="5"/>
  <c r="T37" i="5"/>
  <c r="T39" i="5"/>
  <c r="T41" i="5"/>
  <c r="T55" i="5"/>
  <c r="T20" i="5"/>
  <c r="T38" i="5"/>
  <c r="T12" i="5"/>
  <c r="T46" i="5"/>
  <c r="T54" i="5"/>
  <c r="T69" i="5"/>
  <c r="T53" i="5"/>
  <c r="T34" i="5"/>
  <c r="T70" i="5"/>
  <c r="T10" i="5"/>
  <c r="T61" i="5"/>
  <c r="T51" i="5"/>
  <c r="T59" i="5"/>
  <c r="T66" i="5"/>
  <c r="T45" i="5"/>
  <c r="T76" i="5"/>
  <c r="T50" i="5"/>
  <c r="T25" i="5"/>
  <c r="C67" i="6" l="1"/>
  <c r="D67" i="6"/>
  <c r="C66" i="6"/>
  <c r="X66" i="5"/>
  <c r="X59" i="5"/>
  <c r="X56" i="5"/>
  <c r="X38" i="5"/>
  <c r="X31" i="5"/>
  <c r="X67" i="5"/>
  <c r="X79" i="5"/>
  <c r="X81" i="5"/>
  <c r="X30" i="5"/>
  <c r="X9" i="5"/>
  <c r="X77" i="5"/>
  <c r="X45" i="5"/>
  <c r="X58" i="5"/>
  <c r="X75" i="5"/>
  <c r="X22" i="5"/>
  <c r="X55" i="5"/>
  <c r="X23" i="5"/>
  <c r="X69" i="5"/>
  <c r="X37" i="5"/>
  <c r="X8" i="5"/>
  <c r="X70" i="5"/>
  <c r="X71" i="5"/>
  <c r="X44" i="5"/>
  <c r="X49" i="5"/>
  <c r="X18" i="5"/>
  <c r="X16" i="5"/>
  <c r="G69" i="6" a="1"/>
  <c r="G69" i="6" s="1"/>
  <c r="H69" i="6" s="1"/>
  <c r="X5" i="5"/>
  <c r="X19" i="5"/>
  <c r="X27" i="5"/>
  <c r="X32" i="5"/>
  <c r="X73" i="5"/>
  <c r="X41" i="5"/>
  <c r="X12" i="5"/>
  <c r="X46" i="5"/>
  <c r="X72" i="5"/>
  <c r="X60" i="5"/>
  <c r="X51" i="5"/>
  <c r="X6" i="5"/>
  <c r="X68" i="5"/>
  <c r="X34" i="5"/>
  <c r="X42" i="5"/>
  <c r="X20" i="5"/>
  <c r="X64" i="5"/>
  <c r="D68" i="6"/>
  <c r="C68" i="6"/>
  <c r="X48" i="5"/>
  <c r="X33" i="5"/>
  <c r="X63" i="5"/>
  <c r="X15" i="5"/>
  <c r="X61" i="5"/>
  <c r="X29" i="5"/>
  <c r="X26" i="5"/>
  <c r="X54" i="5"/>
  <c r="X47" i="5"/>
  <c r="X10" i="5"/>
  <c r="X24" i="5"/>
  <c r="X53" i="5"/>
  <c r="X21" i="5"/>
  <c r="X74" i="5"/>
  <c r="X76" i="5"/>
  <c r="X80" i="5"/>
  <c r="X17" i="5"/>
  <c r="X36" i="5"/>
  <c r="X13" i="5"/>
  <c r="X50" i="5"/>
  <c r="X7" i="5"/>
  <c r="X35" i="5"/>
  <c r="X14" i="5"/>
  <c r="X11" i="5"/>
  <c r="X57" i="5"/>
  <c r="X25" i="5"/>
  <c r="X78" i="5"/>
  <c r="X39" i="5"/>
  <c r="X52" i="5"/>
  <c r="X43" i="5"/>
  <c r="X40" i="5"/>
  <c r="X28" i="5"/>
  <c r="X65" i="5"/>
  <c r="X62" i="5"/>
  <c r="H54" i="6"/>
  <c r="F55" i="6"/>
  <c r="F62" i="6"/>
  <c r="H62" i="6" s="1"/>
  <c r="F60" i="6"/>
  <c r="H60" i="6" s="1"/>
  <c r="F59" i="6"/>
  <c r="H59" i="6" s="1"/>
  <c r="F63" i="6"/>
  <c r="H63" i="6" s="1"/>
  <c r="F57" i="6"/>
  <c r="H57" i="6" s="1"/>
  <c r="F58" i="6"/>
  <c r="H58" i="6" s="1"/>
  <c r="D24" i="6"/>
  <c r="C24" i="6"/>
  <c r="D29" i="6"/>
  <c r="C29" i="6"/>
  <c r="D49" i="6"/>
  <c r="C49" i="6"/>
  <c r="D39" i="6"/>
  <c r="C39" i="6"/>
  <c r="D34" i="6"/>
  <c r="C34" i="6"/>
  <c r="D44" i="6"/>
  <c r="C44" i="6"/>
  <c r="C2" i="6"/>
  <c r="H65" i="6"/>
  <c r="B2" i="6"/>
  <c r="S62" i="5"/>
  <c r="S53" i="5"/>
  <c r="S18" i="5"/>
  <c r="S80" i="5"/>
  <c r="S31" i="5"/>
  <c r="S70" i="5"/>
  <c r="S66" i="5"/>
  <c r="S47" i="5"/>
  <c r="S74" i="5"/>
  <c r="S13" i="5"/>
  <c r="S60" i="5"/>
  <c r="S64" i="5"/>
  <c r="S23" i="5"/>
  <c r="S61" i="5"/>
  <c r="S48" i="5"/>
  <c r="S57" i="5"/>
  <c r="S51" i="5"/>
  <c r="S33" i="5"/>
  <c r="S56" i="5"/>
  <c r="S81" i="5"/>
  <c r="S54" i="5"/>
  <c r="S52" i="5"/>
  <c r="S75" i="5"/>
  <c r="S72" i="5"/>
  <c r="S26" i="5"/>
  <c r="S73" i="5"/>
  <c r="S6" i="5"/>
  <c r="S10" i="5"/>
  <c r="S37" i="5"/>
  <c r="S15" i="5"/>
  <c r="S42" i="5"/>
  <c r="S55" i="5"/>
  <c r="S58" i="5"/>
  <c r="S8" i="5"/>
  <c r="S21" i="5"/>
  <c r="S45" i="5"/>
  <c r="S9" i="5"/>
  <c r="S65" i="5"/>
  <c r="S50" i="5"/>
  <c r="S25" i="5"/>
  <c r="S63" i="5"/>
  <c r="S16" i="5"/>
  <c r="S76" i="5"/>
  <c r="S36" i="5"/>
  <c r="S67" i="5"/>
  <c r="S38" i="5"/>
  <c r="S5" i="5"/>
  <c r="S44" i="5"/>
  <c r="S71" i="5"/>
  <c r="S19" i="5"/>
  <c r="S30" i="5"/>
  <c r="S59" i="5"/>
  <c r="S77" i="5"/>
  <c r="S41" i="5"/>
  <c r="S46" i="5"/>
  <c r="S68" i="5"/>
  <c r="S11" i="5"/>
  <c r="S17" i="5"/>
  <c r="S40" i="5"/>
  <c r="S39" i="5"/>
  <c r="S34" i="5"/>
  <c r="S32" i="5"/>
  <c r="S24" i="5"/>
  <c r="S78" i="5"/>
  <c r="S27" i="5"/>
  <c r="S35" i="5"/>
  <c r="S7" i="5"/>
  <c r="S12" i="5"/>
  <c r="S20" i="5"/>
  <c r="S28" i="5"/>
  <c r="S79" i="5"/>
  <c r="S49" i="5"/>
  <c r="S29" i="5"/>
  <c r="S22" i="5"/>
  <c r="S69" i="5"/>
  <c r="S14" i="5"/>
  <c r="S43" i="5"/>
  <c r="D58" i="6" l="1"/>
  <c r="C58" i="6"/>
  <c r="D60" i="6"/>
  <c r="C60" i="6"/>
  <c r="D57" i="6"/>
  <c r="C57" i="6"/>
  <c r="D62" i="6"/>
  <c r="C62" i="6"/>
  <c r="D65" i="6"/>
  <c r="C65" i="6"/>
  <c r="D63" i="6"/>
  <c r="C63" i="6"/>
  <c r="F56" i="6"/>
  <c r="H56" i="6" s="1"/>
  <c r="H55" i="6"/>
  <c r="D59" i="6"/>
  <c r="C59" i="6"/>
  <c r="D54" i="6"/>
  <c r="C54" i="6"/>
  <c r="H70" i="6" l="1"/>
  <c r="D2" i="6" s="1"/>
  <c r="D55" i="6"/>
  <c r="C55" i="6"/>
  <c r="D56" i="6"/>
  <c r="C56"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<sst xmlns="http://schemas.openxmlformats.org/spreadsheetml/2006/main" count="22241" uniqueCount="15664">
  <si>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</si>
  <si>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</si>
  <si>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</si>
  <si>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</si>
  <si>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</si>
  <si>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</si>
  <si>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</si>
  <si>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</si>
  <si>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</si>
  <si>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</si>
  <si>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</si>
  <si>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</si>
  <si>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</si>
  <si>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</si>
  <si>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</si>
  <si>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</si>
  <si>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</si>
  <si>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</si>
  <si>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</si>
  <si>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</si>
  <si>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</si>
  <si>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</si>
  <si>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</si>
  <si>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</si>
  <si>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</si>
  <si>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</si>
  <si>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</si>
  <si>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</si>
  <si>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</si>
  <si>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</si>
  <si>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</si>
  <si>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</si>
  <si>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</si>
  <si>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</si>
  <si>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</si>
  <si>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</si>
  <si>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</si>
  <si>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</si>
  <si>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</si>
  <si>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</si>
  <si>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</si>
  <si>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</si>
  <si>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</si>
  <si>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</si>
  <si>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</si>
  <si>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</si>
  <si>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</si>
  <si>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</si>
  <si>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</si>
  <si>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</si>
  <si>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</si>
  <si>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</si>
  <si>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</si>
  <si>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</si>
  <si>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</si>
  <si>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</si>
  <si>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</si>
  <si>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</si>
  <si>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</si>
  <si>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</si>
  <si>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</si>
  <si>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</si>
  <si>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</si>
  <si>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</si>
  <si>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</si>
  <si>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</si>
  <si>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</si>
  <si>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</si>
  <si>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</si>
  <si>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</si>
  <si>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</si>
  <si>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</si>
  <si>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</si>
  <si>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</si>
  <si>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</si>
  <si>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</si>
  <si>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</si>
  <si>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</si>
  <si>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</si>
  <si>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</si>
  <si>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</si>
  <si>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</si>
  <si>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</si>
  <si>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</si>
  <si>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</si>
  <si>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</si>
  <si>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</si>
  <si>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</si>
  <si>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</si>
  <si>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</si>
  <si>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</si>
  <si>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</si>
  <si>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</si>
  <si>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</si>
  <si>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</si>
  <si>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</si>
  <si>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</si>
  <si>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</si>
  <si>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</si>
  <si>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</si>
  <si>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</si>
  <si>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</si>
  <si>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</si>
  <si>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</si>
  <si>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</si>
  <si>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</si>
  <si>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</si>
  <si>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</si>
  <si>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</si>
  <si>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</si>
  <si>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</si>
  <si>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</si>
  <si>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</si>
  <si>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</si>
  <si>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</si>
  <si>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</si>
  <si>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</si>
  <si>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</si>
  <si>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</si>
  <si>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</si>
  <si>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</si>
  <si>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</si>
  <si>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</si>
  <si>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</si>
  <si>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</si>
  <si>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</si>
  <si>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</si>
  <si>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</si>
  <si>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</si>
  <si>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</si>
  <si>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</si>
  <si>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</si>
  <si>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</si>
  <si>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</si>
  <si>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</si>
  <si>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</si>
  <si>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</si>
  <si>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</si>
  <si>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</si>
  <si>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</si>
  <si>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</si>
  <si>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</si>
  <si>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</si>
  <si>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</si>
  <si>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</si>
  <si>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</si>
  <si>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</si>
  <si>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</si>
  <si>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</si>
  <si>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</si>
  <si>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</si>
  <si>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</si>
  <si>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</si>
  <si>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</si>
  <si>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</si>
  <si>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</si>
  <si>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</si>
  <si>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</si>
  <si>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</si>
  <si>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</si>
  <si>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</si>
  <si>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</si>
  <si>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</si>
  <si>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</si>
  <si>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</si>
  <si>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</si>
  <si>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</si>
  <si>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</si>
  <si>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</si>
  <si>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</si>
  <si>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</si>
  <si>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</si>
  <si>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</si>
  <si>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</si>
  <si>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</si>
  <si>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</si>
  <si>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</si>
  <si>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</si>
  <si>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</si>
  <si>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</si>
  <si>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</si>
  <si>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</si>
  <si>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</si>
  <si>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</si>
  <si>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</si>
  <si>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</si>
  <si>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</si>
  <si>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</si>
  <si>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</si>
  <si>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</si>
  <si>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</si>
  <si>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</si>
  <si>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</si>
  <si>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</si>
  <si>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</si>
  <si>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</si>
  <si>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</si>
  <si>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</si>
  <si>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</si>
  <si>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</si>
  <si>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</si>
  <si>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</si>
  <si>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</si>
  <si>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</si>
  <si>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</si>
  <si>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</si>
  <si>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</si>
  <si>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</si>
  <si>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</si>
  <si>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</si>
  <si>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</si>
  <si>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</si>
  <si>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</si>
  <si>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</si>
  <si>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</si>
  <si>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</si>
  <si>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</si>
  <si>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</si>
  <si>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</si>
  <si>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</si>
  <si>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</si>
  <si>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</si>
  <si>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</si>
  <si>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</si>
  <si>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</si>
  <si>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</si>
  <si>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</si>
  <si>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</si>
  <si>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</si>
  <si>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</si>
  <si>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</si>
  <si>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</si>
  <si>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</si>
  <si>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</si>
  <si>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</si>
  <si>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</si>
  <si>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</si>
  <si>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</si>
  <si>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</si>
  <si>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</si>
  <si>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</si>
  <si>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</si>
  <si>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</si>
  <si>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</si>
  <si>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</si>
  <si>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</si>
  <si>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</si>
  <si>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</si>
  <si>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</si>
  <si>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</si>
  <si>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</si>
  <si>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</si>
  <si>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</si>
  <si>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</si>
  <si>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</si>
  <si>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</si>
  <si>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</si>
  <si>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</si>
  <si>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</si>
  <si>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</si>
  <si>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</si>
  <si>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</si>
  <si>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</si>
  <si>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</si>
  <si>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</si>
  <si>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</si>
  <si>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</si>
  <si>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</si>
  <si>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</si>
  <si>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</si>
  <si>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</si>
  <si>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</si>
  <si>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</si>
  <si>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</si>
  <si>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</si>
  <si>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</si>
  <si>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</si>
  <si>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</si>
  <si>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</si>
  <si>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</si>
  <si>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</si>
  <si>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</si>
  <si>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</si>
  <si>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</si>
  <si>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</si>
  <si>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</si>
  <si>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</si>
  <si>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</si>
  <si>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</si>
  <si>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</si>
  <si>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</si>
  <si>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</si>
  <si>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</si>
  <si>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</si>
  <si>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</si>
  <si>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</si>
  <si>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</si>
  <si>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</si>
  <si>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</si>
  <si>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</si>
  <si>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</si>
  <si>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</si>
  <si>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</si>
  <si>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</si>
  <si>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</si>
  <si>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</si>
  <si>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</si>
  <si>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</si>
  <si>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</si>
  <si>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</si>
  <si>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</si>
  <si>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</si>
  <si>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</si>
  <si>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</si>
  <si>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</si>
  <si>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</si>
  <si>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</si>
  <si>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</si>
  <si>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</si>
  <si>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</si>
  <si>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</si>
  <si>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</si>
  <si>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</si>
  <si>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</si>
  <si>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</si>
  <si>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</si>
  <si>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</si>
  <si>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</si>
  <si>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</si>
  <si>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</si>
  <si>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</si>
  <si>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</si>
  <si>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</si>
  <si>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</si>
  <si>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</si>
  <si>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</si>
  <si>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</si>
  <si>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</si>
  <si>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</si>
  <si>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</si>
  <si>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</si>
  <si>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</si>
  <si>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</si>
  <si>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</si>
  <si>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</si>
  <si>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</si>
  <si>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</si>
  <si>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</si>
  <si>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</si>
  <si>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</si>
  <si>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</si>
  <si>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</si>
  <si>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</si>
  <si>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</si>
  <si>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</si>
  <si>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</si>
  <si>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</si>
  <si>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</si>
  <si>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</si>
  <si>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</si>
  <si>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</si>
  <si>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</si>
  <si>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</si>
  <si>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</si>
  <si>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</si>
  <si>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</si>
  <si>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</si>
  <si>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</si>
  <si>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</si>
  <si>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</si>
  <si>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</si>
  <si>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</si>
  <si>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</si>
  <si>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</si>
  <si>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</si>
  <si>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</si>
  <si>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</si>
  <si>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</si>
  <si>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</si>
  <si>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</si>
  <si>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</si>
  <si>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</si>
  <si>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</si>
  <si>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</si>
  <si>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</si>
  <si>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</si>
  <si>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</si>
  <si>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</si>
  <si>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</si>
  <si>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</si>
  <si>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</si>
  <si>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</si>
  <si>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</si>
  <si>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</si>
  <si>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</si>
  <si>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</si>
  <si>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</si>
  <si>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</si>
  <si>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</si>
  <si>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</si>
  <si>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</si>
  <si>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</si>
  <si>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</si>
  <si>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</si>
  <si>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</si>
  <si>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</si>
  <si>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</si>
  <si>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</si>
  <si>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</si>
  <si>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</si>
  <si>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</si>
  <si>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</si>
  <si>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</si>
  <si>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</si>
  <si>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</si>
  <si>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</si>
  <si>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</si>
  <si>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</si>
  <si>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</si>
  <si>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</si>
  <si>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</si>
  <si>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</si>
  <si>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</si>
  <si>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</si>
  <si>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</si>
  <si>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</si>
  <si>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</si>
  <si>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</si>
  <si>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</si>
  <si>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</si>
  <si>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</si>
  <si>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</si>
  <si>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</si>
  <si>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</si>
  <si>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</si>
  <si>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</si>
  <si>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</si>
  <si>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</si>
  <si>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</si>
  <si>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</si>
  <si>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</si>
  <si>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</si>
  <si>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</si>
  <si>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</si>
  <si>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</si>
  <si>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</si>
  <si>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</si>
  <si>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</si>
  <si>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</si>
  <si>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</si>
  <si>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</si>
  <si>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</si>
  <si>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</si>
  <si>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</si>
  <si>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</si>
  <si>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</si>
  <si>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</si>
  <si>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</si>
  <si>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</si>
  <si>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</si>
  <si>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</si>
  <si>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</si>
  <si>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</si>
  <si>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</si>
  <si>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</si>
  <si>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</si>
  <si>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</si>
  <si>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</si>
  <si>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</si>
  <si>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</si>
  <si>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</si>
  <si>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</si>
  <si>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</si>
  <si>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</si>
  <si>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</si>
  <si>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</si>
  <si>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</si>
  <si>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</si>
  <si>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</si>
  <si>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</si>
  <si>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</si>
  <si>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</si>
  <si>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</si>
  <si>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</si>
  <si>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</si>
  <si>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</si>
  <si>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</si>
  <si>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</si>
  <si>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</si>
  <si>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</si>
  <si>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</si>
  <si>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</si>
  <si>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</si>
  <si>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</si>
  <si>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</si>
  <si>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</si>
  <si>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</si>
  <si>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</si>
  <si>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</si>
  <si>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</si>
  <si>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</si>
  <si>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</si>
  <si>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</si>
  <si>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</si>
  <si>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</si>
  <si>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</si>
  <si>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</si>
  <si>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</si>
  <si>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</si>
  <si>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</si>
  <si>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</si>
  <si>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</si>
  <si>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</si>
  <si>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</si>
  <si>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</si>
  <si>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</si>
  <si>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</si>
  <si>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</si>
  <si>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</si>
  <si>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</si>
  <si>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</si>
  <si>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</si>
  <si>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</si>
  <si>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</si>
  <si>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</si>
  <si>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</si>
  <si>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</si>
  <si>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</si>
  <si>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</si>
  <si>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</si>
  <si>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</si>
  <si>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</si>
  <si>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</si>
  <si>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</si>
  <si>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</si>
  <si>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</si>
  <si>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</si>
  <si>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</si>
  <si>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</si>
  <si>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</si>
  <si>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</si>
  <si>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</si>
  <si>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</si>
  <si>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</si>
  <si>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</si>
  <si>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</si>
  <si>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</si>
  <si>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</si>
  <si>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</si>
  <si>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</si>
  <si>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</si>
  <si>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</si>
  <si>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</si>
  <si>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</si>
  <si>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</si>
  <si>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</si>
  <si>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</si>
  <si>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</si>
  <si>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</si>
  <si>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</si>
  <si>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</si>
  <si>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</si>
  <si>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</si>
  <si>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</si>
  <si>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</si>
  <si>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</si>
  <si>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</si>
  <si>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</si>
  <si>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</si>
  <si>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</si>
  <si>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</si>
  <si>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</si>
  <si>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</si>
  <si>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</si>
  <si>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</si>
  <si>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</si>
  <si>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</si>
  <si>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</si>
  <si>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</si>
  <si>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</si>
  <si>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</si>
  <si>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</si>
  <si>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</si>
  <si>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</si>
  <si>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</si>
  <si>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</si>
  <si>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</si>
  <si>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</si>
  <si>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</si>
  <si>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</si>
  <si>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</si>
  <si>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</si>
  <si>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</si>
  <si>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</si>
  <si>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</si>
  <si>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</si>
  <si>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</si>
  <si>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</si>
  <si>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</si>
  <si>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</si>
  <si>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</si>
  <si>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</si>
  <si>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</si>
  <si>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</si>
  <si>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</si>
  <si>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</si>
  <si>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</si>
  <si>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</si>
  <si>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</si>
  <si>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</si>
  <si>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</si>
  <si>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</si>
  <si>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</si>
  <si>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</si>
  <si>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</si>
  <si>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</si>
  <si>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</si>
  <si>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</si>
  <si>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</si>
  <si>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</si>
  <si>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</si>
  <si>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</si>
  <si>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</si>
  <si>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</si>
  <si>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</si>
  <si>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</si>
  <si>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</si>
  <si>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</si>
  <si>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</si>
  <si>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</si>
  <si>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</si>
  <si>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</si>
  <si>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</si>
  <si>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</si>
  <si>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</si>
  <si>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</si>
  <si>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</si>
  <si>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</si>
  <si>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</si>
  <si>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</si>
  <si>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</si>
  <si>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</si>
  <si>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</si>
  <si>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</si>
  <si>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</si>
  <si>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</si>
  <si>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</si>
  <si>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</si>
  <si>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</si>
  <si>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</si>
  <si>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</si>
  <si>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</si>
  <si>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</si>
  <si>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</si>
  <si>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</si>
  <si>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</si>
  <si>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</si>
  <si>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</si>
  <si>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</si>
  <si>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</si>
  <si>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</si>
  <si>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</si>
  <si>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</si>
  <si>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</si>
  <si>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</si>
  <si>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</si>
  <si>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</si>
  <si>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</si>
  <si>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</si>
  <si>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</si>
  <si>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</si>
  <si>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</si>
  <si>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</si>
  <si>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</si>
  <si>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</si>
  <si>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</si>
  <si>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</si>
  <si>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</si>
  <si>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</si>
  <si>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</si>
  <si>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</si>
  <si>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</si>
  <si>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</si>
  <si>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</si>
  <si>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</si>
  <si>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</si>
  <si>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</si>
  <si>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</si>
  <si>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</si>
  <si>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</si>
  <si>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</si>
  <si>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</si>
  <si>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</si>
  <si>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</si>
  <si>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</si>
  <si>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</si>
  <si>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</si>
  <si>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</si>
  <si>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</si>
  <si>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</si>
  <si>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</si>
  <si>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</si>
  <si>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</si>
  <si>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</si>
  <si>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</si>
  <si>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</si>
  <si>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</si>
  <si>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</si>
  <si>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</si>
  <si>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</si>
  <si>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</si>
  <si>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</si>
  <si>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</si>
  <si>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</si>
  <si>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</si>
  <si>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</si>
  <si>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</si>
  <si>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</si>
  <si>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</si>
  <si>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</si>
  <si>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</si>
  <si>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</si>
  <si>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</si>
  <si>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</si>
  <si>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</si>
  <si>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</si>
  <si>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</si>
  <si>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</si>
  <si>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</si>
  <si>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</si>
  <si>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</si>
  <si>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</si>
  <si>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</si>
  <si>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</si>
  <si>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</si>
  <si>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</si>
  <si>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</si>
  <si>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</si>
  <si>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</si>
  <si>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</si>
  <si>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</si>
  <si>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</si>
  <si>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</si>
  <si>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</si>
  <si>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</si>
  <si>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</si>
  <si>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</si>
  <si>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</si>
  <si>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</si>
  <si>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</si>
  <si>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</si>
  <si>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</si>
  <si>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</si>
  <si>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</si>
  <si>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</si>
  <si>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</si>
  <si>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</si>
  <si>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</si>
  <si>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</si>
  <si>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</si>
  <si>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</si>
  <si>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</si>
  <si>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</si>
  <si>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</si>
  <si>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</si>
  <si>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</si>
  <si>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</si>
  <si>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</si>
  <si>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</si>
  <si>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</si>
  <si>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</si>
  <si>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</si>
  <si>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</si>
  <si>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</si>
  <si>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</si>
  <si>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</si>
  <si>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</si>
  <si>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</si>
  <si>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</si>
  <si>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</si>
  <si>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</si>
  <si>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</si>
  <si>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</si>
  <si>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</si>
  <si>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</si>
  <si>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</si>
  <si>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</si>
  <si>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</si>
  <si>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</si>
  <si>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</si>
  <si>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</si>
  <si>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</si>
  <si>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</si>
  <si>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</si>
  <si>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</si>
  <si>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</si>
  <si>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</si>
  <si>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</si>
  <si>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</si>
  <si>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</si>
  <si>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</si>
  <si>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</si>
  <si>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</si>
  <si>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</si>
  <si>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</si>
  <si>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</si>
  <si>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</si>
  <si>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</si>
  <si>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</si>
  <si>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</si>
  <si>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</si>
  <si>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</si>
  <si>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</si>
  <si>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</si>
  <si>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</si>
  <si>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</si>
  <si>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</si>
  <si>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</si>
  <si>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</si>
  <si>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</si>
  <si>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</si>
  <si>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</si>
  <si>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</si>
  <si>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</si>
  <si>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</si>
  <si>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</si>
  <si>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</si>
  <si>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</si>
  <si>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</si>
  <si>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</si>
  <si>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</si>
  <si>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</si>
  <si>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</si>
  <si>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</si>
  <si>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</si>
  <si>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</si>
  <si>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</si>
  <si>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</si>
  <si>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</si>
  <si>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</si>
  <si>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</si>
  <si>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</si>
  <si>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</si>
  <si>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</si>
  <si>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</si>
  <si>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</si>
  <si>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</si>
  <si>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</si>
  <si>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</si>
  <si>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</si>
  <si>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</si>
  <si>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</si>
  <si>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</si>
  <si>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</si>
  <si>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</si>
  <si>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</si>
  <si>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</si>
  <si>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</si>
  <si>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</si>
  <si>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</si>
  <si>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</si>
  <si>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</si>
  <si>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</si>
  <si>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</si>
  <si>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</si>
  <si>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</si>
  <si>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</si>
  <si>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</si>
  <si>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</si>
  <si>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</si>
  <si>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</si>
  <si>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</si>
  <si>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</si>
  <si>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</si>
  <si>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</si>
  <si>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</si>
  <si>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</si>
  <si>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</si>
  <si>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</si>
  <si>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</si>
  <si>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</si>
  <si>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</si>
  <si>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</si>
  <si>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</si>
  <si>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</si>
  <si>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</si>
  <si>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</si>
  <si>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</si>
  <si>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</si>
  <si>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</si>
  <si>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</si>
  <si>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</si>
  <si>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</si>
  <si>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</si>
  <si>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</si>
  <si>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</si>
  <si>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</si>
  <si>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</si>
  <si>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</si>
  <si>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</si>
  <si>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</si>
  <si>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</si>
  <si>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</si>
  <si>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</si>
  <si>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</si>
  <si>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</si>
  <si>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</si>
  <si>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</si>
  <si>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</si>
  <si>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</si>
  <si>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</si>
  <si>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</si>
  <si>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</si>
  <si>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</si>
  <si>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</si>
  <si>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</si>
  <si>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</si>
  <si>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</si>
  <si>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</si>
  <si>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</si>
  <si>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</si>
  <si>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</si>
  <si>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</si>
  <si>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</si>
  <si>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</si>
  <si>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</si>
  <si>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</si>
  <si>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</si>
  <si>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</si>
  <si>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</si>
  <si>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</si>
  <si>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</si>
  <si>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</si>
  <si>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</si>
  <si>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</si>
  <si>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</si>
  <si>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</si>
  <si>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</si>
  <si>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</si>
  <si>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</si>
  <si>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</si>
  <si>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</si>
  <si>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</si>
  <si>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</si>
  <si>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</si>
  <si>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</si>
  <si>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</si>
  <si>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</si>
  <si>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</si>
  <si>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</si>
  <si>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</si>
  <si>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</si>
  <si>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</si>
  <si>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</si>
  <si>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</si>
  <si>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</si>
  <si>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</si>
  <si>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</si>
  <si>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</si>
  <si>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</si>
  <si>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</si>
  <si>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</si>
  <si>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</si>
  <si>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</si>
  <si>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</si>
  <si>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</si>
  <si>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</si>
  <si>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</si>
  <si>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</si>
  <si>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</si>
  <si>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</si>
  <si>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</si>
  <si>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</si>
  <si>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</si>
  <si>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</si>
  <si>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</si>
  <si>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</si>
  <si>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</si>
  <si>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</si>
  <si>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</si>
  <si>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</si>
  <si>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</si>
  <si>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</si>
  <si>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</si>
  <si>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</si>
  <si>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</si>
  <si>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</si>
  <si>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</si>
  <si>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</si>
  <si>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</si>
  <si>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</si>
  <si>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</si>
  <si>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</si>
  <si>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</si>
  <si>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</si>
  <si>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</si>
  <si>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</si>
  <si>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</si>
  <si>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</si>
  <si>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</si>
  <si>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</si>
  <si>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</si>
  <si>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</si>
  <si>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</si>
  <si>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</si>
  <si>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</si>
  <si>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</si>
  <si>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</si>
  <si>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</si>
  <si>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</si>
  <si>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</si>
  <si>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</si>
  <si>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</si>
  <si>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</si>
  <si>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</si>
  <si>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</si>
  <si>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</si>
  <si>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</si>
  <si>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</si>
  <si>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</si>
  <si>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</si>
  <si>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</si>
  <si>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</si>
  <si>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</si>
  <si>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</si>
  <si>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</si>
  <si>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</si>
  <si>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</si>
  <si>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</si>
  <si>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</si>
  <si>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</si>
  <si>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</si>
  <si>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</si>
  <si>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</si>
  <si>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</si>
  <si>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</si>
  <si>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</si>
  <si>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</si>
  <si>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</si>
  <si>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</si>
  <si>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</si>
  <si>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</si>
  <si>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</si>
  <si>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</si>
  <si>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</si>
  <si>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</si>
  <si>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</si>
  <si>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</si>
  <si>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</si>
  <si>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</si>
  <si>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</si>
  <si>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</si>
  <si>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</si>
  <si>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</si>
  <si>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</si>
  <si>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</si>
  <si>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</si>
  <si>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</si>
  <si>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</si>
  <si>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</si>
  <si>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</si>
  <si>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</si>
  <si>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</si>
  <si>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</si>
  <si>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</si>
  <si>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</si>
  <si>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</si>
  <si>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</si>
  <si>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</si>
  <si>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</si>
  <si>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</si>
  <si>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</si>
  <si>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</si>
  <si>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</si>
  <si>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</si>
  <si>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</si>
  <si>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</si>
  <si>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</si>
  <si>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</si>
  <si>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</si>
  <si>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</si>
  <si>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</si>
  <si>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</si>
  <si>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</si>
  <si>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</si>
  <si>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</si>
  <si>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</si>
  <si>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</si>
  <si>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</si>
  <si>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</si>
  <si>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</si>
  <si>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</si>
  <si>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</si>
  <si>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</si>
  <si>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</si>
  <si>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</si>
  <si>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</si>
  <si>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</si>
  <si>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</si>
  <si>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</si>
  <si>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</si>
  <si>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</si>
  <si>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</si>
  <si>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</si>
  <si>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</si>
  <si>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</si>
  <si>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</si>
  <si>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</si>
  <si>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</si>
  <si>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</si>
  <si>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</si>
  <si>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</si>
  <si>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</si>
  <si>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</si>
  <si>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</si>
  <si>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</si>
  <si>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</si>
  <si>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</si>
  <si>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</si>
  <si>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</si>
  <si>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</si>
  <si>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</si>
  <si>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</si>
  <si>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</si>
  <si>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</si>
  <si>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</si>
  <si>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</si>
  <si>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</si>
  <si>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</si>
  <si>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</si>
  <si>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</si>
  <si>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</si>
  <si>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</si>
  <si>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</si>
  <si>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</si>
  <si>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</si>
  <si>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</si>
  <si>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</si>
  <si>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</si>
  <si>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</si>
  <si>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</si>
  <si>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</si>
  <si>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</si>
  <si>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</si>
  <si>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</si>
  <si>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</si>
  <si>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</si>
  <si>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</si>
  <si>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</si>
  <si>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</si>
  <si>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</si>
  <si>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</si>
  <si>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</si>
  <si>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</si>
  <si>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</si>
  <si>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</si>
  <si>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</si>
  <si>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</si>
  <si>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</si>
  <si>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</si>
  <si>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</si>
  <si>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</si>
  <si>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</si>
  <si>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</si>
  <si>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</si>
  <si>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</si>
  <si>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</si>
  <si>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</si>
  <si>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</si>
  <si>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</si>
  <si>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</si>
  <si>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</si>
  <si>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</si>
  <si>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</si>
  <si>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</si>
  <si>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</si>
  <si>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</si>
  <si>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</si>
  <si>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</si>
  <si>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</si>
  <si>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</si>
  <si>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</si>
  <si>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</si>
  <si>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</si>
  <si>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</si>
  <si>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</si>
  <si>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</si>
  <si>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</si>
  <si>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</si>
  <si>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</si>
  <si>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</si>
  <si>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</si>
  <si>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</si>
  <si>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</si>
  <si>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</si>
  <si>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</si>
  <si>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</si>
  <si>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</si>
  <si>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</si>
  <si>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</si>
  <si>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</si>
  <si>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</si>
  <si>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</si>
  <si>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</si>
  <si>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</si>
  <si>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</si>
  <si>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</si>
  <si>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</si>
  <si>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</si>
  <si>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</si>
  <si>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</si>
  <si>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</si>
  <si>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</si>
  <si>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</si>
  <si>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</si>
  <si>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</si>
  <si>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</si>
  <si>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</si>
  <si>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</si>
  <si>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</si>
  <si>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</si>
  <si>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</si>
  <si>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</si>
  <si>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</si>
  <si>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</si>
  <si>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</si>
  <si>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</si>
  <si>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</si>
  <si>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</si>
  <si>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</si>
  <si>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</si>
  <si>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</si>
  <si>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</si>
  <si>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</si>
  <si>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</si>
  <si>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</si>
  <si>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</si>
  <si>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</si>
  <si>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</si>
  <si>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</si>
  <si>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</si>
  <si>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</si>
  <si>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</si>
  <si>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</si>
  <si>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</si>
  <si>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</si>
  <si>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</si>
  <si>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</si>
  <si>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</si>
  <si>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</si>
  <si>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</si>
  <si>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</si>
  <si>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</si>
  <si>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</si>
  <si>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</si>
  <si>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</si>
  <si>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</si>
  <si>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</si>
  <si>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</si>
  <si>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</si>
  <si>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</si>
  <si>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</si>
  <si>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</si>
  <si>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</si>
  <si>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</si>
  <si>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</si>
  <si>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</si>
  <si>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</si>
  <si>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</si>
  <si>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</si>
  <si>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</si>
  <si>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</si>
  <si>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</si>
  <si>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</si>
  <si>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</si>
  <si>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</si>
  <si>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</si>
  <si>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</si>
  <si>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</si>
  <si>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</si>
  <si>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</si>
  <si>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</si>
  <si>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</si>
  <si>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</si>
  <si>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</si>
  <si>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</si>
  <si>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</si>
  <si>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</si>
  <si>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</si>
  <si>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</si>
  <si>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</si>
  <si>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</si>
  <si>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</si>
  <si>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</si>
  <si>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</si>
  <si>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</si>
  <si>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</si>
  <si>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</si>
  <si>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</si>
  <si>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</si>
  <si>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</si>
  <si>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</si>
  <si>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</si>
  <si>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</si>
  <si>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</si>
  <si>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</si>
  <si>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</si>
  <si>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</si>
  <si>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</si>
  <si>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</si>
  <si>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</si>
  <si>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</si>
  <si>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</si>
  <si>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</si>
  <si>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</si>
  <si>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</si>
  <si>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</si>
  <si>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</si>
  <si>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</si>
  <si>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</si>
  <si>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</si>
  <si>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</si>
  <si>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</si>
  <si>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</si>
  <si>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</si>
  <si>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</si>
  <si>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</si>
  <si>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</si>
  <si>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</si>
  <si>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</si>
  <si>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</si>
  <si>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</si>
  <si>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</si>
  <si>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</si>
  <si>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</si>
  <si>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</si>
  <si>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</si>
  <si>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</si>
  <si>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</si>
  <si>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</si>
  <si>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</si>
  <si>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</si>
  <si>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</si>
  <si>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</si>
  <si>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</si>
  <si>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</si>
  <si>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</si>
  <si>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</si>
  <si>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</si>
  <si>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</si>
  <si>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</si>
  <si>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</si>
  <si>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</si>
  <si>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</si>
  <si>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</si>
  <si>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</si>
  <si>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</si>
  <si>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</si>
  <si>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</si>
  <si>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</si>
  <si>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</si>
  <si>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</si>
  <si>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</si>
  <si>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</si>
  <si>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</si>
  <si>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</si>
  <si>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</si>
  <si>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</si>
  <si>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</si>
  <si>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</si>
  <si>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</si>
  <si>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</si>
  <si>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</si>
  <si>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</si>
  <si>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</si>
  <si>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</si>
  <si>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</si>
  <si>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</si>
  <si>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</si>
  <si>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</si>
  <si>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</si>
  <si>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</si>
  <si>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</si>
  <si>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</si>
  <si>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</si>
  <si>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</si>
  <si>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</si>
  <si>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</si>
  <si>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</si>
  <si>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</si>
  <si>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</si>
  <si>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</si>
  <si>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</si>
  <si>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</si>
  <si>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</si>
  <si>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</si>
  <si>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</si>
  <si>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</si>
  <si>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</si>
  <si>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</si>
  <si>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</si>
  <si>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</si>
  <si>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</si>
  <si>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</si>
  <si>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</si>
  <si>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</si>
  <si>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</si>
  <si>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</si>
  <si>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</si>
  <si>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</si>
  <si>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</si>
  <si>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</si>
  <si>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</si>
  <si>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</si>
  <si>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</si>
  <si>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</si>
  <si>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</si>
  <si>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</si>
  <si>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</si>
  <si>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</si>
  <si>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</si>
  <si>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</si>
  <si>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</si>
  <si>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</si>
  <si>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</si>
  <si>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</si>
  <si>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</si>
  <si>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</si>
  <si>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</si>
  <si>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</si>
  <si>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</si>
  <si>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</si>
  <si>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</si>
  <si>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</si>
  <si>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</si>
  <si>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</si>
  <si>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</si>
  <si>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</si>
  <si>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</si>
  <si>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</si>
  <si>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</si>
  <si>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</si>
  <si>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</si>
  <si>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</si>
  <si>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</si>
  <si>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</si>
  <si>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</si>
  <si>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</si>
  <si>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</si>
  <si>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</si>
  <si>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</si>
  <si>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</si>
  <si>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</si>
  <si>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</si>
  <si>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</si>
  <si>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</si>
  <si>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</si>
  <si>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</si>
  <si>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</si>
  <si>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</si>
  <si>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</si>
  <si>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</si>
  <si>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</si>
  <si>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</si>
  <si>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</si>
  <si>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</si>
  <si>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</si>
  <si>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</si>
  <si>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</si>
  <si>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</si>
  <si>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</si>
  <si>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</si>
  <si>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</si>
  <si>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</si>
  <si>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</si>
  <si>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</si>
  <si>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</si>
  <si>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</si>
  <si>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</si>
  <si>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</si>
  <si>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</si>
  <si>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</si>
  <si>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</si>
  <si>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</si>
  <si>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</si>
  <si>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</si>
  <si>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</si>
  <si>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</si>
  <si>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</si>
  <si>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</si>
  <si>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</si>
  <si>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</si>
  <si>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</si>
  <si>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</si>
  <si>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</si>
  <si>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</si>
  <si>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</si>
  <si>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</si>
  <si>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</si>
  <si>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</si>
  <si>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</si>
  <si>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</si>
  <si>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</si>
  <si>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</si>
  <si>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</si>
  <si>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</si>
  <si>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</si>
  <si>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</si>
  <si>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</si>
  <si>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</si>
  <si>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</si>
  <si>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</si>
  <si>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</si>
  <si>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</si>
  <si>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</si>
  <si>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</si>
  <si>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</si>
  <si>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</si>
  <si>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</si>
  <si>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</si>
  <si>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</si>
  <si>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</si>
  <si>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</si>
  <si>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</si>
  <si>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</si>
  <si>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</si>
  <si>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</si>
  <si>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</si>
  <si>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</si>
  <si>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</si>
  <si>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</si>
  <si>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</si>
  <si>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</si>
  <si>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</si>
  <si>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</si>
  <si>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</si>
  <si>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</si>
  <si>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</si>
  <si>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</si>
  <si>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</si>
  <si>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</si>
  <si>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</si>
  <si>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</si>
  <si>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</si>
  <si>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</si>
  <si>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</si>
  <si>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</si>
  <si>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</si>
  <si>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</si>
  <si>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</si>
  <si>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</si>
  <si>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</si>
  <si>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</si>
  <si>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</si>
  <si>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</si>
  <si>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</si>
  <si>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</si>
  <si>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</si>
  <si>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</si>
  <si>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</si>
  <si>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</si>
  <si>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</si>
  <si>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</si>
  <si>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</si>
  <si>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</si>
  <si>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</si>
  <si>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</si>
  <si>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</si>
  <si>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</si>
  <si>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</si>
  <si>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</si>
  <si>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</si>
  <si>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</si>
  <si>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</si>
  <si>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</si>
  <si>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</si>
  <si>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</si>
  <si>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</si>
  <si>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</si>
  <si>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</si>
  <si>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</si>
  <si>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</si>
  <si>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</si>
  <si>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</si>
  <si>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</si>
  <si>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</si>
  <si>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</si>
  <si>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</si>
  <si>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</si>
  <si>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</si>
  <si>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</si>
  <si>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</si>
  <si>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</si>
  <si>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</si>
  <si>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</si>
  <si>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</si>
  <si>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</si>
  <si>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</si>
  <si>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</si>
  <si>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</si>
  <si>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</si>
  <si>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</si>
  <si>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</si>
  <si>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</si>
  <si>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</si>
  <si>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</si>
  <si>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</si>
  <si>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</si>
  <si>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</si>
  <si>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</si>
  <si>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</si>
  <si>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</si>
  <si>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</si>
  <si>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</si>
  <si>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</si>
  <si>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</si>
  <si>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</si>
  <si>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</si>
  <si>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</si>
  <si>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</si>
  <si>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</si>
  <si>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</si>
  <si>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</si>
  <si>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</si>
  <si>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</si>
  <si>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</si>
  <si>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</si>
  <si>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</si>
  <si>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</si>
  <si>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</si>
  <si>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</si>
  <si>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</si>
  <si>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</si>
  <si>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</si>
  <si>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</si>
  <si>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</si>
  <si>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</si>
  <si>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</si>
  <si>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</si>
  <si>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</si>
  <si>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</si>
  <si>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</si>
  <si>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</si>
  <si>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</si>
  <si>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</si>
  <si>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</si>
  <si>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</si>
  <si>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</si>
  <si>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</si>
  <si>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</si>
  <si>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</si>
  <si>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</si>
  <si>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</si>
  <si>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</si>
  <si>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</si>
  <si>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</si>
  <si>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</si>
  <si>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</si>
  <si>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</si>
  <si>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</si>
  <si>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</si>
  <si>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</si>
  <si>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</si>
  <si>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</si>
  <si>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</si>
  <si>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</si>
  <si>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</si>
  <si>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</si>
  <si>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</si>
  <si>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</si>
  <si>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</si>
  <si>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</si>
  <si>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</si>
  <si>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</si>
  <si>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</si>
  <si>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</si>
  <si>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</si>
  <si>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</si>
  <si>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</si>
  <si>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</si>
  <si>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</si>
  <si>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</si>
  <si>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</si>
  <si>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</si>
  <si>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</si>
  <si>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</si>
  <si>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</si>
  <si>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</si>
  <si>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</si>
  <si>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</si>
  <si>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</si>
  <si>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</si>
  <si>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</si>
  <si>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</si>
  <si>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</si>
  <si>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</si>
  <si>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</si>
  <si>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</si>
  <si>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</si>
  <si>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</si>
  <si>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</si>
  <si>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</si>
  <si>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</si>
  <si>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</si>
  <si>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</si>
  <si>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</si>
  <si>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</si>
  <si>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</si>
  <si>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</si>
  <si>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</si>
  <si>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</si>
  <si>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</si>
  <si>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</si>
  <si>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</si>
  <si>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</si>
  <si>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</si>
  <si>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</si>
  <si>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</si>
  <si>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</si>
  <si>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</si>
  <si>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</si>
  <si>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</si>
  <si>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</si>
  <si>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</si>
  <si>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</si>
  <si>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</si>
  <si>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</si>
  <si>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</si>
  <si>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</si>
  <si>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</si>
  <si>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</si>
  <si>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</si>
  <si>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</si>
  <si>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</si>
  <si>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</si>
  <si>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</si>
  <si>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</si>
  <si>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</si>
  <si>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</si>
  <si>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</si>
  <si>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</si>
  <si>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</si>
  <si>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</si>
  <si>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</si>
  <si>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</si>
  <si>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</si>
  <si>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</si>
  <si>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</si>
  <si>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</si>
  <si>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</si>
  <si>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</si>
  <si>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</si>
  <si>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</si>
  <si>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</si>
  <si>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</si>
  <si>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</si>
  <si>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</si>
  <si>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</si>
  <si>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</si>
  <si>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</si>
  <si>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</si>
  <si>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</si>
  <si>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</si>
  <si>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</si>
  <si>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</si>
  <si>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</si>
  <si>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</si>
  <si>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</si>
  <si>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</si>
  <si>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</si>
  <si>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</si>
  <si>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</si>
  <si>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</si>
  <si>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</si>
  <si>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</si>
  <si>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</si>
  <si>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</si>
  <si>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</si>
  <si>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</si>
  <si>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</si>
  <si>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</si>
  <si>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</si>
  <si>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</si>
  <si>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</si>
  <si>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</si>
  <si>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</si>
  <si>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</si>
  <si>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</si>
  <si>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</si>
  <si>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</si>
  <si>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</si>
  <si>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</si>
  <si>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</si>
  <si>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</si>
  <si>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</si>
  <si>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</si>
  <si>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</si>
  <si>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</si>
  <si>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</si>
  <si>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</si>
  <si>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</si>
  <si>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</si>
  <si>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</si>
  <si>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</si>
  <si>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</si>
  <si>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</si>
  <si>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</si>
  <si>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</si>
  <si>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</si>
  <si>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</si>
  <si>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</si>
  <si>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</si>
  <si>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</si>
  <si>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</si>
  <si>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</si>
  <si>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</si>
  <si>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</si>
  <si>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</si>
  <si>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</si>
  <si>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</si>
  <si>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</si>
  <si>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</si>
  <si>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</si>
  <si>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</si>
  <si>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</si>
  <si>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</si>
  <si>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</si>
  <si>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</si>
  <si>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</si>
  <si>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</si>
  <si>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</si>
  <si>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</si>
  <si>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</si>
  <si>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</si>
  <si>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</si>
  <si>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</si>
  <si>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</si>
  <si>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</si>
  <si>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</si>
  <si>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</si>
  <si>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</si>
  <si>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</si>
  <si>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</si>
  <si>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</si>
  <si>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</si>
  <si>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</si>
  <si>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</si>
  <si>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</si>
  <si>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</si>
  <si>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</si>
  <si>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</si>
  <si>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</si>
  <si>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</si>
  <si>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</si>
  <si>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</si>
  <si>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</si>
  <si>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</si>
  <si>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</si>
  <si>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</si>
  <si>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</si>
  <si>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</si>
  <si>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</si>
  <si>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</si>
  <si>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</si>
  <si>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</si>
  <si>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</si>
  <si>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</si>
  <si>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</si>
  <si>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</si>
  <si>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</si>
  <si>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</si>
  <si>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</si>
  <si>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</si>
  <si>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</si>
  <si>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</si>
  <si>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</si>
  <si>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</si>
  <si>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</si>
  <si>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</si>
  <si>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</si>
  <si>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</si>
  <si>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</si>
  <si>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</si>
  <si>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</si>
  <si>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</si>
  <si>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</si>
  <si>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</si>
  <si>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</si>
  <si>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</si>
  <si>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</si>
  <si>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</si>
  <si>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</si>
  <si>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</si>
  <si>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</si>
  <si>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</si>
  <si>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</si>
  <si>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</si>
  <si>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</si>
  <si>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</si>
  <si>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</si>
  <si>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</si>
  <si>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</si>
  <si>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</si>
  <si>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</si>
  <si>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</si>
  <si>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</si>
  <si>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</si>
  <si>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</si>
  <si>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</si>
  <si>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</si>
  <si>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</si>
  <si>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</si>
  <si>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</si>
  <si>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</si>
  <si>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</si>
  <si>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</si>
  <si>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</si>
  <si>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</si>
  <si>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</si>
  <si>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</si>
  <si>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</si>
  <si>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</si>
  <si>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</si>
  <si>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</si>
  <si>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</si>
  <si>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</si>
  <si>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</si>
  <si>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</si>
  <si>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</si>
  <si>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</si>
  <si>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</si>
  <si>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</si>
  <si>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</si>
  <si>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</si>
  <si>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</si>
  <si>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</si>
  <si>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</si>
  <si>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</si>
  <si>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</si>
  <si>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</si>
  <si>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</si>
  <si>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</si>
  <si>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</si>
  <si>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</si>
  <si>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</si>
  <si>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</si>
  <si>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</si>
  <si>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</si>
  <si>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</si>
  <si>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</si>
  <si>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</si>
  <si>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</si>
  <si>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</si>
  <si>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</si>
  <si>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</si>
  <si>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</si>
  <si>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</si>
  <si>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</si>
  <si>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</si>
  <si>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</si>
  <si>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</si>
  <si>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</si>
  <si>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</si>
  <si>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</si>
  <si>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</si>
  <si>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</si>
  <si>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</si>
  <si>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</si>
  <si>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</si>
  <si>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</si>
  <si>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</si>
  <si>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</si>
  <si>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</si>
  <si>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</si>
  <si>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</si>
  <si>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</si>
  <si>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</si>
  <si>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</si>
  <si>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</si>
  <si>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</si>
  <si>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</si>
  <si>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</si>
  <si>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</si>
  <si>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</si>
  <si>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</si>
  <si>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</si>
  <si>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</si>
  <si>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</si>
  <si>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</si>
  <si>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</si>
  <si>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</si>
  <si>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</si>
  <si>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</si>
  <si>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</si>
  <si>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</si>
  <si>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</si>
  <si>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</si>
  <si>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</si>
  <si>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</si>
  <si>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</si>
  <si>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</si>
  <si>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</si>
  <si>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</si>
  <si>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</si>
  <si>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</si>
  <si>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</si>
  <si>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</si>
  <si>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</si>
  <si>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</si>
  <si>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</si>
  <si>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</si>
  <si>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</si>
  <si>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</si>
  <si>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</si>
  <si>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</si>
  <si>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</si>
  <si>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</si>
  <si>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</si>
  <si>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</si>
  <si>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</si>
  <si>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</si>
  <si>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</si>
  <si>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</si>
  <si>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</si>
  <si>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</si>
  <si>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</si>
  <si>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</si>
  <si>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</si>
  <si>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</si>
  <si>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</si>
  <si>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</si>
  <si>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</si>
  <si>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</si>
  <si>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</si>
  <si>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</si>
  <si>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</si>
  <si>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</si>
  <si>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</si>
  <si>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</si>
  <si>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</si>
  <si>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</si>
  <si>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</si>
  <si>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</si>
  <si>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</si>
  <si>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</si>
  <si>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</si>
  <si>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</si>
  <si>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</si>
  <si>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</si>
  <si>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</si>
  <si>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</si>
  <si>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</si>
  <si>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</si>
  <si>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</si>
  <si>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</si>
  <si>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</si>
  <si>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</si>
  <si>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</si>
  <si>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</si>
  <si>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</si>
  <si>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</si>
  <si>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</si>
  <si>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</si>
  <si>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</si>
  <si>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</si>
  <si>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</si>
  <si>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</si>
  <si>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</si>
  <si>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</si>
  <si>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</si>
  <si>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</si>
  <si>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</si>
  <si>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</si>
  <si>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</si>
  <si>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</si>
  <si>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</si>
  <si>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</si>
  <si>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</si>
  <si>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</si>
  <si>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</si>
  <si>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</si>
  <si>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</si>
  <si>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</si>
  <si>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</si>
  <si>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</si>
  <si>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</si>
  <si>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</si>
  <si>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</si>
  <si>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</si>
  <si>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</si>
  <si>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</si>
  <si>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</si>
  <si>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</si>
  <si>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</si>
  <si>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</si>
  <si>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</si>
  <si>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</si>
  <si>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</si>
  <si>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</si>
  <si>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</si>
  <si>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</si>
  <si>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</si>
  <si>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</si>
  <si>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</si>
  <si>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</si>
  <si>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</si>
  <si>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</si>
  <si>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</si>
  <si>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</si>
  <si>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</si>
  <si>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</si>
  <si>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</si>
  <si>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</si>
  <si>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</si>
  <si>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</si>
  <si>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</si>
  <si>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</si>
  <si>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</si>
  <si>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</si>
  <si>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</si>
  <si>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</si>
  <si>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</si>
  <si>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</si>
  <si>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</si>
  <si>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</si>
  <si>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</si>
  <si>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</si>
  <si>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</si>
  <si>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</si>
  <si>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</si>
  <si>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</si>
  <si>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</si>
  <si>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</si>
  <si>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</si>
  <si>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</si>
  <si>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</si>
  <si>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</si>
  <si>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</si>
  <si>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</si>
  <si>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</si>
  <si>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</si>
  <si>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</si>
  <si>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</si>
  <si>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</si>
  <si>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</si>
  <si>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</si>
  <si>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</si>
  <si>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</si>
  <si>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</si>
  <si>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</si>
  <si>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</si>
  <si>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</si>
  <si>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</si>
  <si>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</si>
  <si>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</si>
  <si>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</si>
  <si>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</si>
  <si>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</si>
  <si>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</si>
  <si>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</si>
  <si>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</si>
  <si>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</si>
  <si>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</si>
  <si>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</si>
  <si>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</si>
  <si>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</si>
  <si>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</si>
  <si>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</si>
  <si>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</si>
  <si>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</si>
  <si>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</si>
  <si>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</si>
  <si>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</si>
  <si>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</si>
  <si>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</si>
  <si>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</si>
  <si>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</si>
  <si>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</si>
  <si>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</si>
  <si>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</si>
  <si>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</si>
  <si>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</si>
  <si>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</si>
  <si>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</si>
  <si>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</si>
  <si>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</si>
  <si>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</si>
  <si>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</si>
  <si>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</si>
  <si>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</si>
  <si>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</si>
  <si>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</si>
  <si>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</si>
  <si>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</si>
  <si>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</si>
  <si>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</si>
  <si>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</si>
  <si>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</si>
  <si>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</si>
  <si>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</si>
  <si>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</si>
  <si>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</si>
  <si>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</si>
  <si>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</si>
  <si>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</si>
  <si>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</si>
  <si>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</si>
  <si>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</si>
  <si>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</si>
  <si>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</si>
  <si>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</si>
  <si>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</si>
  <si>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</si>
  <si>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</si>
  <si>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</si>
  <si>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</si>
  <si>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</si>
  <si>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</si>
  <si>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</si>
  <si>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</si>
  <si>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</si>
  <si>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</si>
  <si>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</si>
  <si>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</si>
  <si>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</si>
  <si>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</si>
  <si>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</si>
  <si>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</si>
  <si>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</si>
  <si>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</si>
  <si>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</si>
  <si>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</si>
  <si>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</si>
  <si>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</si>
  <si>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</si>
  <si>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</si>
  <si>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</si>
  <si>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</si>
  <si>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</si>
  <si>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</si>
  <si>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</si>
  <si>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</si>
  <si>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</si>
  <si>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</si>
  <si>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</si>
  <si>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</si>
  <si>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</si>
  <si>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</si>
  <si>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</si>
  <si>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</si>
  <si>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</si>
  <si>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</si>
  <si>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</si>
  <si>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</si>
  <si>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</si>
  <si>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</si>
  <si>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</si>
  <si>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</si>
  <si>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</si>
  <si>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</si>
  <si>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</si>
  <si>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</si>
  <si>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</si>
  <si>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</si>
  <si>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</si>
  <si>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</si>
  <si>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</si>
  <si>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</si>
  <si>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</si>
  <si>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</si>
  <si>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</si>
  <si>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</si>
  <si>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</si>
  <si>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</si>
  <si>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</si>
  <si>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</si>
  <si>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</si>
  <si>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</si>
  <si>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</si>
  <si>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</si>
  <si>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</si>
  <si>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</si>
  <si>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</si>
  <si>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</si>
  <si>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</si>
  <si>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</si>
  <si>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</si>
  <si>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</si>
  <si>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</si>
  <si>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</si>
  <si>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</si>
  <si>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</si>
  <si>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</si>
  <si>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</si>
  <si>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</si>
  <si>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</si>
  <si>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</si>
  <si>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</si>
  <si>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</si>
  <si>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</si>
  <si>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</si>
  <si>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</si>
  <si>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</si>
  <si>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</si>
  <si>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</si>
  <si>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</si>
  <si>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</si>
  <si>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</si>
  <si>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</si>
  <si>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</si>
  <si>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</si>
  <si>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</si>
  <si>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</si>
  <si>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</si>
  <si>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</si>
  <si>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</si>
  <si>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</si>
  <si>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</si>
  <si>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</si>
  <si>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</si>
  <si>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</si>
  <si>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</si>
  <si>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</si>
  <si>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</si>
  <si>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</si>
  <si>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</si>
  <si>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</si>
  <si>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</si>
  <si>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</si>
  <si>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</si>
  <si>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</si>
  <si>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</si>
  <si>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</si>
  <si>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</si>
  <si>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</si>
  <si>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</si>
  <si>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</si>
  <si>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</si>
  <si>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</si>
  <si>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</si>
  <si>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</si>
  <si>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</si>
  <si>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</si>
  <si>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</si>
  <si>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</si>
  <si>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</si>
  <si>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</si>
  <si>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</si>
  <si>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</si>
  <si>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</si>
  <si>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</si>
  <si>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</si>
  <si>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</si>
  <si>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</si>
  <si>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</si>
  <si>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</si>
  <si>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</si>
  <si>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</si>
  <si>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</si>
  <si>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</si>
  <si>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</si>
  <si>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</si>
  <si>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</si>
  <si>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</si>
  <si>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</si>
  <si>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</si>
  <si>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</si>
  <si>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</si>
  <si>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</si>
  <si>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</si>
  <si>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</si>
  <si>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</si>
  <si>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</si>
  <si>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</si>
  <si>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</si>
  <si>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</si>
  <si>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</si>
  <si>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</si>
  <si>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</si>
  <si>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</si>
  <si>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</si>
  <si>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</si>
  <si>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</si>
  <si>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</si>
  <si>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</si>
  <si>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</si>
  <si>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</si>
  <si>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</si>
  <si>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</si>
  <si>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</si>
  <si>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</si>
  <si>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</si>
  <si>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</si>
  <si>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</si>
  <si>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</si>
  <si>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</si>
  <si>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</si>
  <si>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</si>
  <si>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</si>
  <si>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</si>
  <si>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</si>
  <si>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</si>
  <si>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</si>
  <si>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</si>
  <si>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</si>
  <si>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</si>
  <si>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</si>
  <si>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</si>
  <si>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</si>
  <si>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</si>
  <si>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</si>
  <si>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</si>
  <si>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</si>
  <si>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</si>
  <si>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</si>
  <si>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</si>
  <si>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</si>
  <si>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</si>
  <si>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</si>
  <si>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</si>
  <si>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</si>
  <si>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</si>
  <si>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</si>
  <si>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</si>
  <si>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</si>
  <si>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</si>
  <si>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</si>
  <si>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</si>
  <si>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</si>
  <si>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</si>
  <si>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</si>
  <si>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</si>
  <si>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</si>
  <si>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</si>
  <si>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</si>
  <si>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</si>
  <si>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</si>
  <si>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</si>
  <si>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</si>
  <si>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</si>
  <si>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</si>
  <si>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</si>
  <si>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</si>
  <si>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</si>
  <si>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</si>
  <si>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</si>
  <si>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</si>
  <si>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</si>
  <si>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</si>
  <si>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</si>
  <si>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</si>
  <si>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</si>
  <si>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</si>
  <si>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</si>
  <si>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</si>
  <si>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</si>
  <si>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</si>
  <si>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</si>
  <si>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</si>
  <si>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</si>
  <si>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</si>
  <si>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</si>
  <si>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</si>
  <si>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</si>
  <si>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</si>
  <si>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</si>
  <si>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</si>
  <si>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</si>
  <si>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</si>
  <si>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</si>
  <si>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</si>
  <si>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</si>
  <si>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</si>
  <si>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</si>
  <si>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</si>
  <si>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</si>
  <si>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</si>
  <si>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</si>
  <si>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</si>
  <si>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</si>
  <si>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</si>
  <si>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</si>
  <si>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</si>
  <si>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</si>
  <si>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</si>
  <si>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</si>
  <si>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</si>
  <si>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</si>
  <si>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</si>
  <si>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</si>
  <si>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</si>
  <si>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</si>
  <si>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</si>
  <si>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</si>
  <si>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</si>
  <si>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</si>
  <si>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</si>
  <si>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</si>
  <si>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</si>
  <si>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</si>
  <si>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</si>
  <si>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</si>
  <si>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</si>
  <si>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</si>
  <si>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</si>
  <si>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</si>
  <si>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</si>
  <si>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</si>
  <si>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</si>
  <si>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</si>
  <si>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</si>
  <si>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</si>
  <si>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</si>
  <si>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</si>
  <si>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</si>
  <si>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</si>
  <si>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</si>
  <si>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</si>
  <si>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</si>
  <si>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</si>
  <si>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</si>
  <si>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</si>
  <si>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</si>
  <si>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</si>
  <si>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</si>
  <si>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</si>
  <si>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</si>
  <si>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</si>
  <si>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</si>
  <si>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</si>
  <si>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</si>
  <si>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</si>
  <si>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</si>
  <si>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</si>
  <si>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</si>
  <si>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</si>
  <si>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</si>
  <si>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</si>
  <si>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</si>
  <si>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</si>
  <si>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</si>
  <si>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</si>
  <si>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</si>
  <si>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</si>
  <si>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</si>
  <si>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</si>
  <si>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</si>
  <si>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</si>
  <si>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</si>
  <si>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</si>
  <si>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</si>
  <si>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</si>
  <si>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</si>
  <si>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</si>
  <si>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</si>
  <si>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</si>
  <si>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</si>
  <si>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</si>
  <si>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</si>
  <si>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</si>
  <si>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</si>
  <si>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</si>
  <si>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</si>
  <si>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</si>
  <si>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</si>
  <si>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</si>
  <si>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</si>
  <si>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</si>
  <si>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</si>
  <si>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</si>
  <si>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</si>
  <si>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</si>
  <si>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</si>
  <si>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</si>
  <si>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</si>
  <si>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</si>
  <si>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</si>
  <si>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</si>
  <si>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</si>
  <si>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</si>
  <si>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</si>
  <si>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</si>
  <si>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</si>
  <si>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</si>
  <si>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</si>
  <si>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</si>
  <si>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</si>
  <si>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</si>
  <si>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</si>
  <si>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</si>
  <si>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</si>
  <si>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</si>
  <si>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</si>
  <si>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</si>
  <si>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</si>
  <si>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</si>
  <si>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</si>
  <si>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</si>
  <si>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</si>
  <si>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</si>
  <si>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</si>
  <si>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</si>
  <si>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</si>
  <si>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</si>
  <si>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</si>
  <si>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</si>
  <si>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</si>
  <si>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</si>
  <si>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</si>
  <si>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</si>
  <si>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</si>
  <si>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</si>
  <si>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</si>
  <si>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</si>
  <si>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</si>
  <si>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</si>
  <si>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</si>
  <si>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</si>
  <si>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</si>
  <si>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</si>
  <si>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</si>
  <si>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</si>
  <si>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</si>
  <si>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</si>
  <si>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</si>
  <si>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</si>
  <si>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</si>
  <si>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</si>
  <si>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</si>
  <si>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</si>
  <si>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</si>
  <si>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</si>
  <si>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</si>
  <si>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</si>
  <si>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</si>
  <si>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</si>
  <si>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</si>
  <si>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</si>
  <si>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</si>
  <si>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</si>
  <si>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</si>
  <si>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</si>
  <si>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</si>
  <si>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</si>
  <si>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</si>
  <si>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</si>
  <si>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</si>
  <si>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</si>
  <si>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</si>
  <si>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</si>
  <si>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</si>
  <si>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</si>
  <si>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</si>
  <si>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</si>
  <si>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</si>
  <si>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</si>
  <si>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</si>
  <si>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</si>
  <si>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</si>
  <si>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</si>
  <si>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</si>
  <si>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</si>
  <si>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</si>
  <si>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</si>
  <si>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</si>
  <si>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</si>
  <si>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</si>
  <si>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</si>
  <si>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</si>
  <si>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</si>
  <si>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</si>
  <si>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</si>
  <si>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</si>
  <si>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</si>
  <si>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</si>
  <si>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</si>
  <si>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</si>
  <si>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</si>
  <si>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</si>
  <si>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</si>
  <si>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</si>
  <si>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</si>
  <si>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</si>
  <si>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</si>
  <si>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</si>
  <si>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</si>
  <si>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</si>
  <si>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</si>
  <si>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</si>
  <si>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</si>
  <si>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</si>
  <si>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</si>
  <si>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</si>
  <si>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</si>
  <si>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</si>
  <si>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</si>
  <si>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</si>
  <si>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</si>
  <si>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</si>
  <si>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</si>
  <si>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</si>
  <si>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</si>
  <si>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</si>
  <si>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</si>
  <si>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</si>
  <si>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</si>
  <si>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</si>
  <si>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</si>
  <si>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</si>
  <si>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</si>
  <si>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</si>
  <si>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</si>
  <si>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</si>
  <si>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</si>
  <si>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</si>
  <si>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</si>
  <si>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</si>
  <si>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</si>
  <si>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</si>
  <si>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</si>
  <si>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</si>
  <si>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</si>
  <si>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</si>
  <si>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</si>
  <si>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</si>
  <si>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</si>
  <si>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</si>
  <si>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</si>
  <si>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</si>
  <si>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</si>
  <si>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</si>
  <si>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</si>
  <si>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</si>
  <si>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</si>
  <si>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</si>
  <si>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</si>
  <si>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</si>
  <si>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</si>
  <si>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</si>
  <si>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</si>
  <si>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</si>
  <si>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</si>
  <si>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</si>
  <si>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</si>
  <si>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</si>
  <si>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</si>
  <si>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</si>
  <si>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</si>
  <si>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</si>
  <si>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</si>
  <si>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</si>
  <si>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</si>
  <si>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</si>
  <si>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</si>
  <si>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</si>
  <si>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</si>
  <si>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</si>
  <si>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</si>
  <si>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</si>
  <si>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</si>
  <si>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</si>
  <si>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</si>
  <si>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</si>
  <si>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</si>
  <si>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</si>
  <si>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</si>
  <si>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</si>
  <si>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</si>
  <si>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</si>
  <si>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</si>
  <si>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</si>
  <si>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</si>
  <si>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</si>
  <si>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</si>
  <si>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</si>
  <si>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</si>
  <si>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</si>
  <si>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</si>
  <si>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</si>
  <si>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</si>
  <si>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</si>
  <si>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</si>
  <si>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</si>
  <si>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</si>
  <si>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</si>
  <si>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</si>
  <si>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</si>
  <si>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</si>
  <si>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</si>
  <si>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</si>
  <si>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</si>
  <si>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</si>
  <si>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</si>
  <si>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</si>
  <si>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</si>
  <si>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</si>
  <si>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</si>
  <si>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</si>
  <si>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</si>
  <si>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</si>
  <si>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</si>
  <si>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</si>
  <si>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</si>
  <si>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</si>
  <si>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</si>
  <si>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</si>
  <si>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</si>
  <si>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</si>
  <si>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</si>
  <si>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</si>
  <si>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</si>
  <si>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</si>
  <si>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</si>
  <si>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</si>
  <si>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</si>
  <si>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</si>
  <si>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</si>
  <si>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</si>
  <si>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</si>
  <si>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</si>
  <si>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</si>
  <si>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</si>
  <si>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</si>
  <si>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</si>
  <si>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</si>
  <si>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</si>
  <si>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</si>
  <si>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</si>
  <si>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</si>
  <si>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</si>
  <si>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</si>
  <si>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</si>
  <si>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</si>
  <si>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</si>
  <si>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</si>
  <si>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</si>
  <si>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</si>
  <si>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</si>
  <si>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</si>
  <si>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</si>
  <si>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</si>
  <si>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</si>
  <si>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</si>
  <si>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</si>
  <si>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</si>
  <si>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</si>
  <si>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</si>
  <si>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</si>
  <si>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</si>
  <si>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</si>
  <si>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</si>
  <si>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</si>
  <si>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</si>
  <si>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</si>
  <si>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</si>
  <si>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</si>
  <si>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</si>
  <si>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</si>
  <si>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</si>
  <si>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</si>
  <si>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</si>
  <si>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</si>
  <si>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</si>
  <si>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</si>
  <si>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</si>
  <si>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</si>
  <si>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</si>
  <si>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</si>
  <si>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</si>
  <si>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</si>
  <si>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</si>
  <si>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</si>
  <si>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</si>
  <si>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</si>
  <si>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</si>
  <si>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</si>
  <si>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</si>
  <si>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</si>
  <si>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</si>
  <si>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</si>
  <si>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</si>
  <si>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</si>
  <si>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</si>
  <si>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</si>
  <si>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</si>
  <si>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</si>
  <si>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</si>
  <si>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</si>
  <si>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</si>
  <si>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</si>
  <si>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</si>
  <si>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</si>
  <si>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</si>
  <si>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</si>
  <si>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</si>
  <si>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</si>
  <si>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</si>
  <si>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</si>
  <si>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</si>
  <si>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</si>
  <si>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</si>
  <si>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</si>
  <si>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</si>
  <si>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</si>
  <si>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</si>
  <si>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</si>
  <si>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</si>
  <si>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</si>
  <si>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</si>
  <si>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</si>
  <si>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</si>
  <si>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</si>
  <si>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</si>
  <si>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</si>
  <si>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</si>
  <si>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</si>
  <si>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</si>
  <si>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</si>
  <si>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</si>
  <si>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</si>
  <si>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</si>
  <si>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</si>
  <si>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</si>
  <si>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</si>
  <si>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</si>
  <si>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</si>
  <si>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</si>
  <si>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</si>
  <si>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</si>
  <si>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</si>
  <si>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</si>
  <si>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</si>
  <si>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</si>
  <si>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</si>
  <si>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</si>
  <si>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</si>
  <si>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</si>
  <si>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</si>
  <si>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</si>
  <si>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</si>
  <si>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</si>
  <si>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</si>
  <si>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</si>
  <si>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</si>
  <si>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</si>
  <si>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</si>
  <si>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</si>
  <si>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</si>
  <si>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</si>
  <si>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</si>
  <si>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</si>
  <si>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</si>
  <si>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</si>
  <si>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</si>
  <si>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</si>
  <si>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</si>
  <si>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</si>
  <si>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</si>
  <si>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</si>
  <si>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</si>
  <si>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</si>
  <si>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</si>
  <si>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</si>
  <si>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</si>
  <si>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</si>
  <si>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</si>
  <si>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</si>
  <si>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</si>
  <si>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</si>
  <si>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</si>
  <si>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</si>
  <si>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</si>
  <si>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</si>
  <si>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</si>
  <si>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</si>
  <si>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</si>
  <si>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</si>
  <si>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</si>
  <si>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</si>
  <si>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</si>
  <si>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</si>
  <si>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</si>
  <si>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</si>
  <si>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</si>
  <si>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</si>
  <si>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</si>
  <si>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</si>
  <si>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</si>
  <si>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</si>
  <si>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</si>
  <si>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</si>
  <si>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</si>
  <si>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</si>
  <si>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</si>
  <si>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</si>
  <si>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</si>
  <si>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</si>
  <si>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</si>
  <si>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</si>
  <si>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</si>
  <si>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</si>
  <si>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</si>
  <si>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</si>
  <si>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</si>
  <si>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</si>
  <si>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</si>
  <si>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</si>
  <si>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</si>
  <si>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</si>
  <si>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</si>
  <si>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</si>
  <si>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</si>
  <si>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</si>
  <si>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</si>
  <si>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</si>
  <si>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</si>
  <si>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</si>
  <si>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</si>
  <si>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</si>
  <si>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</si>
  <si>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</si>
  <si>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</si>
  <si>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</si>
  <si>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</si>
  <si>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</si>
  <si>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</si>
  <si>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</si>
  <si>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</si>
  <si>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</si>
  <si>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</si>
  <si>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</si>
  <si>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</si>
  <si>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</si>
  <si>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</si>
  <si>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</si>
  <si>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</si>
  <si>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</si>
  <si>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</si>
  <si>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</si>
  <si>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</si>
  <si>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</si>
  <si>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</si>
  <si>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</si>
  <si>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</si>
  <si>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</si>
  <si>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</si>
  <si>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</si>
  <si>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</si>
  <si>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</si>
  <si>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</si>
  <si>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</si>
  <si>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</si>
  <si>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</si>
  <si>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</si>
  <si>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</si>
  <si>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</si>
  <si>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</si>
  <si>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</si>
  <si>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</si>
  <si>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</si>
  <si>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</si>
  <si>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</si>
  <si>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</si>
  <si>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</si>
  <si>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</si>
  <si>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</si>
  <si>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</si>
  <si>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</si>
  <si>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</si>
  <si>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</si>
  <si>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</si>
  <si>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</si>
  <si>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</si>
  <si>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</si>
  <si>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</si>
  <si>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</si>
  <si>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</si>
  <si>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</si>
  <si>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</si>
  <si>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</si>
  <si>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</si>
  <si>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</si>
  <si>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</si>
  <si>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</si>
  <si>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</si>
  <si>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</si>
  <si>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</si>
  <si>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</si>
  <si>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</si>
  <si>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</si>
  <si>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</si>
  <si>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</si>
  <si>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</si>
  <si>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</si>
  <si>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</si>
  <si>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</si>
  <si>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</si>
  <si>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</si>
  <si>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</si>
  <si>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</si>
  <si>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</si>
  <si>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</si>
  <si>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</si>
  <si>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</si>
  <si>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</si>
  <si>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</si>
  <si>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</si>
  <si>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</si>
  <si>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</si>
  <si>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</si>
  <si>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</si>
  <si>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</si>
  <si>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</si>
  <si>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</si>
  <si>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</si>
  <si>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</si>
  <si>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</si>
  <si>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</si>
  <si>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</si>
  <si>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</si>
  <si>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</si>
  <si>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</si>
  <si>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</si>
  <si>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</si>
  <si>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</si>
  <si>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</si>
  <si>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</si>
  <si>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</si>
  <si>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</si>
  <si>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</si>
  <si>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</si>
  <si>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</si>
  <si>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</si>
  <si>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</si>
  <si>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</si>
  <si>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</si>
  <si>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</si>
  <si>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</si>
  <si>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</si>
  <si>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</si>
  <si>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</si>
  <si>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</si>
  <si>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</si>
  <si>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</si>
  <si>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</si>
  <si>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</si>
  <si>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</si>
  <si>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</si>
  <si>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</si>
  <si>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</si>
  <si>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</si>
  <si>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</si>
  <si>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</si>
  <si>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</si>
  <si>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</si>
  <si>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</si>
  <si>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</si>
  <si>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</si>
  <si>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</si>
  <si>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</si>
  <si>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</si>
  <si>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</si>
  <si>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</si>
  <si>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</si>
  <si>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</si>
  <si>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</si>
  <si>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</si>
  <si>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</si>
  <si>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</si>
  <si>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</si>
  <si>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</si>
  <si>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</si>
  <si>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</si>
  <si>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</si>
  <si>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</si>
  <si>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</si>
  <si>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</si>
  <si>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</si>
  <si>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</si>
  <si>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</si>
  <si>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</si>
  <si>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</si>
  <si>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</si>
  <si>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</si>
  <si>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</si>
  <si>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</si>
  <si>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</si>
  <si>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</si>
  <si>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</si>
  <si>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</si>
  <si>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</si>
  <si>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</si>
  <si>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</si>
  <si>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</si>
  <si>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</si>
  <si>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</si>
  <si>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</si>
  <si>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</si>
  <si>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</si>
  <si>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</si>
  <si>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</si>
  <si>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</si>
  <si>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</si>
  <si>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</si>
  <si>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</si>
  <si>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</si>
  <si>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</si>
  <si>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</si>
  <si>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</si>
  <si>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</si>
  <si>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</si>
  <si>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</si>
  <si>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</si>
  <si>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</si>
  <si>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</si>
  <si>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</si>
  <si>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</si>
  <si>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</si>
  <si>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</si>
  <si>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</si>
  <si>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</si>
  <si>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</si>
  <si>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</si>
  <si>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</si>
  <si>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</si>
  <si>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</si>
  <si>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</si>
  <si>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</si>
  <si>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</si>
  <si>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</si>
  <si>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</si>
  <si>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</si>
  <si>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</si>
  <si>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</si>
  <si>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</si>
  <si>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</si>
  <si>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</si>
  <si>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</si>
  <si>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</si>
  <si>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</si>
  <si>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</si>
  <si>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</si>
  <si>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</si>
  <si>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</si>
  <si>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</si>
  <si>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</si>
  <si>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</si>
  <si>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</si>
  <si>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</si>
  <si>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</si>
  <si>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</si>
  <si>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</si>
  <si>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</si>
  <si>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</si>
  <si>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</si>
  <si>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</si>
  <si>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</si>
  <si>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</si>
  <si>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</si>
  <si>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</si>
  <si>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</si>
  <si>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</si>
  <si>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</si>
  <si>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</si>
  <si>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</si>
  <si>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</si>
  <si>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</si>
  <si>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</si>
  <si>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</si>
  <si>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</si>
  <si>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</si>
  <si>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</si>
  <si>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</si>
  <si>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</si>
  <si>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</si>
  <si>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</si>
  <si>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</si>
  <si>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</si>
  <si>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</si>
  <si>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</si>
  <si>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</si>
  <si>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</si>
  <si>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</si>
  <si>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</si>
  <si>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</si>
  <si>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</si>
  <si>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</si>
  <si>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</si>
  <si>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</si>
  <si>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</si>
  <si>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</si>
  <si>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</si>
  <si>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</si>
  <si>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</si>
  <si>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</si>
  <si>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</si>
  <si>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</si>
  <si>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</si>
  <si>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</si>
  <si>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</si>
  <si>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</si>
  <si>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</si>
  <si>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</si>
  <si>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</si>
  <si>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</si>
  <si>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</si>
  <si>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</si>
  <si>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</si>
  <si>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</si>
  <si>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</si>
  <si>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</si>
  <si>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</si>
  <si>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</si>
  <si>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</si>
  <si>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</si>
  <si>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</si>
  <si>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</si>
  <si>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</si>
  <si>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</si>
  <si>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</si>
  <si>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</si>
  <si>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</si>
  <si>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</si>
  <si>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</si>
  <si>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</si>
  <si>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</si>
  <si>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</si>
  <si>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</si>
  <si>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</si>
  <si>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</si>
  <si>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</si>
  <si>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</si>
  <si>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</si>
  <si>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</si>
  <si>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</si>
  <si>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</si>
  <si>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</si>
  <si>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</si>
  <si>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</si>
  <si>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</si>
  <si>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</si>
  <si>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</si>
  <si>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</si>
  <si>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</si>
  <si>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</si>
  <si>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</si>
  <si>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</si>
  <si>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</si>
  <si>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</si>
  <si>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</si>
  <si>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</si>
  <si>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</si>
  <si>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</si>
  <si>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</si>
  <si>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</si>
  <si>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</si>
  <si>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</si>
  <si>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</si>
  <si>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</si>
  <si>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</si>
  <si>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</si>
  <si>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</si>
  <si>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</si>
  <si>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</si>
  <si>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</si>
  <si>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</si>
  <si>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</si>
  <si>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</si>
  <si>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</si>
  <si>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</si>
  <si>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</si>
  <si>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</si>
  <si>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</si>
  <si>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</si>
  <si>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</si>
  <si>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</si>
  <si>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</si>
  <si>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</si>
  <si>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</si>
  <si>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</si>
  <si>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</si>
  <si>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</si>
  <si>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</si>
  <si>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</si>
  <si>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</si>
  <si>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</si>
  <si>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</si>
  <si>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</si>
  <si>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</si>
  <si>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</si>
  <si>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</si>
  <si>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</si>
  <si>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</si>
  <si>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</si>
  <si>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</si>
  <si>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</si>
  <si>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</si>
  <si>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</si>
  <si>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</si>
  <si>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</si>
  <si>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</si>
  <si>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</si>
  <si>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</si>
  <si>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</si>
  <si>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</si>
  <si>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</si>
  <si>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</si>
  <si>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</si>
  <si>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</si>
  <si>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</si>
  <si>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</si>
  <si>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</si>
  <si>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</si>
  <si>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</si>
  <si>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</si>
  <si>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</si>
  <si>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</si>
  <si>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</si>
  <si>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</si>
  <si>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</si>
  <si>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</si>
  <si>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</si>
  <si>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</si>
  <si>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</si>
  <si>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</si>
  <si>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</si>
  <si>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</si>
  <si>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</si>
  <si>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</si>
  <si>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</si>
  <si>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</si>
  <si>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</si>
  <si>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</si>
  <si>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</si>
  <si>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</si>
  <si>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</si>
  <si>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</si>
  <si>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</si>
  <si>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</si>
  <si>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</si>
  <si>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</si>
  <si>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</si>
  <si>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</si>
  <si>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</si>
  <si>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</si>
  <si>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</si>
  <si>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</si>
  <si>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</si>
  <si>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</si>
  <si>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</si>
  <si>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</si>
  <si>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</si>
  <si>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</si>
  <si>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</si>
  <si>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</si>
  <si>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</si>
  <si>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</si>
  <si>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</si>
  <si>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</si>
  <si>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</si>
  <si>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</si>
  <si>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</si>
  <si>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</si>
  <si>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</si>
  <si>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</si>
  <si>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</si>
  <si>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</si>
  <si>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</si>
  <si>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</si>
  <si>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</si>
  <si>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</si>
  <si>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</si>
  <si>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</si>
  <si>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</si>
  <si>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</si>
  <si>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</si>
  <si>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</si>
  <si>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</si>
  <si>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</si>
  <si>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</si>
  <si>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</si>
  <si>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</si>
  <si>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</si>
  <si>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</si>
  <si>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</si>
  <si>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</si>
  <si>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</si>
  <si>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</si>
  <si>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</si>
  <si>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</si>
  <si>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</si>
  <si>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</si>
  <si>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</si>
  <si>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</si>
  <si>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</si>
  <si>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</si>
  <si>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</si>
  <si>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</si>
  <si>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</si>
  <si>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</si>
  <si>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</si>
  <si>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</si>
  <si>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</si>
  <si>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</si>
  <si>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</si>
  <si>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</si>
  <si>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</si>
  <si>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</si>
  <si>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</si>
  <si>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</si>
  <si>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</si>
  <si>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</si>
  <si>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</si>
  <si>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</si>
  <si>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</si>
  <si>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</si>
  <si>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</si>
  <si>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</si>
  <si>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</si>
  <si>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</si>
  <si>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</si>
  <si>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</si>
  <si>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</si>
  <si>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</si>
  <si>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</si>
  <si>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</si>
  <si>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</si>
  <si>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</si>
  <si>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</si>
  <si>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</si>
  <si>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</si>
  <si>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</si>
  <si>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</si>
  <si>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</si>
  <si>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</si>
  <si>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</si>
  <si>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</si>
  <si>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</si>
  <si>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</si>
  <si>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</si>
  <si>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</si>
  <si>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</si>
  <si>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</si>
  <si>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</si>
  <si>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</si>
  <si>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</si>
  <si>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</si>
  <si>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</si>
  <si>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</si>
  <si>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</si>
  <si>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</si>
  <si>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</si>
  <si>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</si>
  <si>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</si>
  <si>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</si>
  <si>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</si>
  <si>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</si>
  <si>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</si>
  <si>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</si>
  <si>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</si>
  <si>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</si>
  <si>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</si>
  <si>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</si>
  <si>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</si>
  <si>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</si>
  <si>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</si>
  <si>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</si>
  <si>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</si>
  <si>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</si>
  <si>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</si>
  <si>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</si>
  <si>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</si>
  <si>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</si>
  <si>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</si>
  <si>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</si>
  <si>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</si>
  <si>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</si>
  <si>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</si>
  <si>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</si>
  <si>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</si>
  <si>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</si>
  <si>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</si>
  <si>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</si>
  <si>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</si>
  <si>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</si>
  <si>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</si>
  <si>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</si>
  <si>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</si>
  <si>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</si>
  <si>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</si>
  <si>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</si>
  <si>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</si>
  <si>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</si>
  <si>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</si>
  <si>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</si>
  <si>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</si>
  <si>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</si>
  <si>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</si>
  <si>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</si>
  <si>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</si>
  <si>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</si>
  <si>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</si>
  <si>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</si>
  <si>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</si>
  <si>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</si>
  <si>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</si>
  <si>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</si>
  <si>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</si>
  <si>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</si>
  <si>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</si>
  <si>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</si>
  <si>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</si>
  <si>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</si>
  <si>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</si>
  <si>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</si>
  <si>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</si>
  <si>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</si>
  <si>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</si>
  <si>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</si>
  <si>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</si>
  <si>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</si>
  <si>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</si>
  <si>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</si>
  <si>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</si>
  <si>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</si>
  <si>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</si>
  <si>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</si>
  <si>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</si>
  <si>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</si>
  <si>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</si>
  <si>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</si>
  <si>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</si>
  <si>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</si>
  <si>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</si>
  <si>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</si>
  <si>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</si>
  <si>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</si>
  <si>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</si>
  <si>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</si>
  <si>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</si>
  <si>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</si>
  <si>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</si>
  <si>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</si>
  <si>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</si>
  <si>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</si>
  <si>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</si>
  <si>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</si>
  <si>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</si>
  <si>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</si>
  <si>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</si>
  <si>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</si>
  <si>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</si>
  <si>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</si>
  <si>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</si>
  <si>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</si>
  <si>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</si>
  <si>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</si>
  <si>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</si>
  <si>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</si>
  <si>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</si>
  <si>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</si>
  <si>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</si>
  <si>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</si>
  <si>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</si>
  <si>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</si>
  <si>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</si>
  <si>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</si>
  <si>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</si>
  <si>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</si>
  <si>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</si>
  <si>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</si>
  <si>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</si>
  <si>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</si>
  <si>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</si>
  <si>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</si>
  <si>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</si>
  <si>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</si>
  <si>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</si>
  <si>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</si>
  <si>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</si>
  <si>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</si>
  <si>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</si>
  <si>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</si>
  <si>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</si>
  <si>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</si>
  <si>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</si>
  <si>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</si>
  <si>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</si>
  <si>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</si>
  <si>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</si>
  <si>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</si>
  <si>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</si>
  <si>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</si>
  <si>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</si>
  <si>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</si>
  <si>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</si>
  <si>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</si>
  <si>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</si>
  <si>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</si>
  <si>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</si>
  <si>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</si>
  <si>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</si>
  <si>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</si>
  <si>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</si>
  <si>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</si>
  <si>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</si>
  <si>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</si>
  <si>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</si>
  <si>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</si>
  <si>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</si>
  <si>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</si>
  <si>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</si>
  <si>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</si>
  <si>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</si>
  <si>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</si>
  <si>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</si>
  <si>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</si>
  <si>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</si>
  <si>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</si>
  <si>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</si>
  <si>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</si>
  <si>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</si>
  <si>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</si>
  <si>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</si>
  <si>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</si>
  <si>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</si>
  <si>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</si>
  <si>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</si>
  <si>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</si>
  <si>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</si>
  <si>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</si>
  <si>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</si>
  <si>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</si>
  <si>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</si>
  <si>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</si>
  <si>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</si>
  <si>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</si>
  <si>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</si>
  <si>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</si>
  <si>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</si>
  <si>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</si>
  <si>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</si>
  <si>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</si>
  <si>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</si>
  <si>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</si>
  <si>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</si>
  <si>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</si>
  <si>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</si>
  <si>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</si>
  <si>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</si>
  <si>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</si>
  <si>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</si>
  <si>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</si>
  <si>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</si>
  <si>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</si>
  <si>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</si>
  <si>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</si>
  <si>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</si>
  <si>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</si>
  <si>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</si>
  <si>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</si>
  <si>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</si>
  <si>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</si>
  <si>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</si>
  <si>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</si>
  <si>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</si>
  <si>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</si>
  <si>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</si>
  <si>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</si>
  <si>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</si>
  <si>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</si>
  <si>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</si>
  <si>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</si>
  <si>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</si>
  <si>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</si>
  <si>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</si>
  <si>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</si>
  <si>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</si>
  <si>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</si>
  <si>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</si>
  <si>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</si>
  <si>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</si>
  <si>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</si>
  <si>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</si>
  <si>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</si>
  <si>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</si>
  <si>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</si>
  <si>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</si>
  <si>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</si>
  <si>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</si>
  <si>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</si>
  <si>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</si>
  <si>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</si>
  <si>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</si>
  <si>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</si>
  <si>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</si>
  <si>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</si>
  <si>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</si>
  <si>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</si>
  <si>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</si>
  <si>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</si>
  <si>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</si>
  <si>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</si>
  <si>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</si>
  <si>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</si>
  <si>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</si>
  <si>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</si>
  <si>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</si>
  <si>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</si>
  <si>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</si>
  <si>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</si>
  <si>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</si>
  <si>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</si>
  <si>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</si>
  <si>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</si>
  <si>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</si>
  <si>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</si>
  <si>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</si>
  <si>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</si>
  <si>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</si>
  <si>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</si>
  <si>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</si>
  <si>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</si>
  <si>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</si>
  <si>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</si>
  <si>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</si>
  <si>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</si>
  <si>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</si>
  <si>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</si>
  <si>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</si>
  <si>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</si>
  <si>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</si>
  <si>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</si>
  <si>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</si>
  <si>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</si>
  <si>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</si>
  <si>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</si>
  <si>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</si>
  <si>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</si>
  <si>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</si>
  <si>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</si>
  <si>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</si>
  <si>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</si>
  <si>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</si>
  <si>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</si>
  <si>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</si>
  <si>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</si>
  <si>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</si>
  <si>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</si>
  <si>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</si>
  <si>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</si>
  <si>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</si>
  <si>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</si>
  <si>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</si>
  <si>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</si>
  <si>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</si>
  <si>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</si>
  <si>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</si>
  <si>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</si>
  <si>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</si>
  <si>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</si>
  <si>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</si>
  <si>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</si>
  <si>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</si>
  <si>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</si>
  <si>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</si>
  <si>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</si>
  <si>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</si>
  <si>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</si>
  <si>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</si>
  <si>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</si>
  <si>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</si>
  <si>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</si>
  <si>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</si>
  <si>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</si>
  <si>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</si>
  <si>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</si>
  <si>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</si>
  <si>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</si>
  <si>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</si>
  <si>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</si>
  <si>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</si>
  <si>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</si>
  <si>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</si>
  <si>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</si>
  <si>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</si>
  <si>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</si>
  <si>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</si>
  <si>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</si>
  <si>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</si>
  <si>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</si>
  <si>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</si>
  <si>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</si>
  <si>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</si>
  <si>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</si>
  <si>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</si>
  <si>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</si>
  <si>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</si>
  <si>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</si>
  <si>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</si>
  <si>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</si>
  <si>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</si>
  <si>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</si>
  <si>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</si>
  <si>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</si>
  <si>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</si>
  <si>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</si>
  <si>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</si>
  <si>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</si>
  <si>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</si>
  <si>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</si>
  <si>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</si>
  <si>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</si>
  <si>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</si>
  <si>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</si>
  <si>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</si>
  <si>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</si>
  <si>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</si>
  <si>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</si>
  <si>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</si>
  <si>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</si>
  <si>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</si>
  <si>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</si>
  <si>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</si>
  <si>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</si>
  <si>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</si>
  <si>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</si>
  <si>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</si>
  <si>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</si>
  <si>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</si>
  <si>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</si>
  <si>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</si>
  <si>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</si>
  <si>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</si>
  <si>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</si>
  <si>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</si>
  <si>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</si>
  <si>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</si>
  <si>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</si>
  <si>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</si>
  <si>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</si>
  <si>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</si>
  <si>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</si>
  <si>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</si>
  <si>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</si>
  <si>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</si>
  <si>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</si>
  <si>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</si>
  <si>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</si>
  <si>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</si>
  <si>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</si>
  <si>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</si>
  <si>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</si>
  <si>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</si>
  <si>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</si>
  <si>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</si>
  <si>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</si>
  <si>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</si>
  <si>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</si>
  <si>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</si>
  <si>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</si>
  <si>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</si>
  <si>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</si>
  <si>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</si>
  <si>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</si>
  <si>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</si>
  <si>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</si>
  <si>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</si>
  <si>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</si>
  <si>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</si>
  <si>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</si>
  <si>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</si>
  <si>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</si>
  <si>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</si>
  <si>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</si>
  <si>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</si>
  <si>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</si>
  <si>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</si>
  <si>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</si>
  <si>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</si>
  <si>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</si>
  <si>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</si>
  <si>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</si>
  <si>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</si>
  <si>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</si>
  <si>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</si>
  <si>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</si>
  <si>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</si>
  <si>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</si>
  <si>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</si>
  <si>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</si>
  <si>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</si>
  <si>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</si>
  <si>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</si>
  <si>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</si>
  <si>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</si>
  <si>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</si>
  <si>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</si>
  <si>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</si>
  <si>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</si>
  <si>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</si>
  <si>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</si>
  <si>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</si>
  <si>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</si>
  <si>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</si>
  <si>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</si>
  <si>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</si>
  <si>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</si>
  <si>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</si>
  <si>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</si>
  <si>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</si>
  <si>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</si>
  <si>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</si>
  <si>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</si>
  <si>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</si>
  <si>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</si>
  <si>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</si>
  <si>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</si>
  <si>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</si>
  <si>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</si>
  <si>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</si>
  <si>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</si>
  <si>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</si>
  <si>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</si>
  <si>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</si>
  <si>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</si>
  <si>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</si>
  <si>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</si>
  <si>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</si>
  <si>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</si>
  <si>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</si>
  <si>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</si>
  <si>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</si>
  <si>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</si>
  <si>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</si>
  <si>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</si>
  <si>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</si>
  <si>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</si>
  <si>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</si>
  <si>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</si>
  <si>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</si>
  <si>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</si>
  <si>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</si>
  <si>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</si>
  <si>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</si>
  <si>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</si>
  <si>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</si>
  <si>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</si>
  <si>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</si>
  <si>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</si>
  <si>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</si>
  <si>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</si>
  <si>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</si>
  <si>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</si>
  <si>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</si>
  <si>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</si>
  <si>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</si>
  <si>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</si>
  <si>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</si>
  <si>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</si>
  <si>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</si>
  <si>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</si>
  <si>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</si>
  <si>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</si>
  <si>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</si>
  <si>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</si>
  <si>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</si>
  <si>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</si>
  <si>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</si>
  <si>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</si>
  <si>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</si>
  <si>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</si>
  <si>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</si>
  <si>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</si>
  <si>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</si>
  <si>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</si>
  <si>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</si>
  <si>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</si>
  <si>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</si>
  <si>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</si>
  <si>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</si>
  <si>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</si>
  <si>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</si>
  <si>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</si>
  <si>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</si>
  <si>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</si>
  <si>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</si>
  <si>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</si>
  <si>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</si>
  <si>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</si>
  <si>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</si>
  <si>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</si>
  <si>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</si>
  <si>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</si>
  <si>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</si>
  <si>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</si>
  <si>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</si>
  <si>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</si>
  <si>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</si>
  <si>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</si>
  <si>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</si>
  <si>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</si>
  <si>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</si>
  <si>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</si>
  <si>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</si>
  <si>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</si>
  <si>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</si>
  <si>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</si>
  <si>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</si>
  <si>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</si>
  <si>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</si>
  <si>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</si>
  <si>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</si>
  <si>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</si>
  <si>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</si>
  <si>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</si>
  <si>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</si>
  <si>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</si>
  <si>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</si>
  <si>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</si>
  <si>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</si>
  <si>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</si>
  <si>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</si>
  <si>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</si>
  <si>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</si>
  <si>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</si>
  <si>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</si>
  <si>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</si>
  <si>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</si>
  <si>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</si>
  <si>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</si>
  <si>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</si>
  <si>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</si>
  <si>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</si>
  <si>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</si>
  <si>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</si>
  <si>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</si>
  <si>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</si>
  <si>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</si>
  <si>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</si>
  <si>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</si>
  <si>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</si>
  <si>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</si>
  <si>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</si>
  <si>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</si>
  <si>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</si>
  <si>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</si>
  <si>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</si>
  <si>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</si>
  <si>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</si>
  <si>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</si>
  <si>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</si>
  <si>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</si>
  <si>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</si>
  <si>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</si>
  <si>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</si>
  <si>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</si>
  <si>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</si>
  <si>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</si>
  <si>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</si>
  <si>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</si>
  <si>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</si>
  <si>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</si>
  <si>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</si>
  <si>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</si>
  <si>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</si>
  <si>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</si>
  <si>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</si>
  <si>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</si>
  <si>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</si>
  <si>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</si>
  <si>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</si>
  <si>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</si>
  <si>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</si>
  <si>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</si>
  <si>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</si>
  <si>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</si>
  <si>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</si>
  <si>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</si>
  <si>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</si>
  <si>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</si>
  <si>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</si>
  <si>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</si>
  <si>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</si>
  <si>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</si>
  <si>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</si>
  <si>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</si>
  <si>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</si>
  <si>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</si>
  <si>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</si>
  <si>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</si>
  <si>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</si>
  <si>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</si>
  <si>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</si>
  <si>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</si>
  <si>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</si>
  <si>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</si>
  <si>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</si>
  <si>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</si>
  <si>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</si>
  <si>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</si>
  <si>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</si>
  <si>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</si>
  <si>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</si>
  <si>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</si>
  <si>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</si>
  <si>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</si>
  <si>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</si>
  <si>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</si>
  <si>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</si>
  <si>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</si>
  <si>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</si>
  <si>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</si>
  <si>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</si>
  <si>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</si>
  <si>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</si>
  <si>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</si>
  <si>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</si>
  <si>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</si>
  <si>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</si>
  <si>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</si>
  <si>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</si>
  <si>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</si>
  <si>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</si>
  <si>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</si>
  <si>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</si>
  <si>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</si>
  <si>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</si>
  <si>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</si>
  <si>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</si>
  <si>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</si>
  <si>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</si>
  <si>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</si>
  <si>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</si>
  <si>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</si>
  <si>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</si>
  <si>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</si>
  <si>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</si>
  <si>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</si>
  <si>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</si>
  <si>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</si>
  <si>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</si>
  <si>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</si>
  <si>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</si>
  <si>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</si>
  <si>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</si>
  <si>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</si>
  <si>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</si>
  <si>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</si>
  <si>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</si>
  <si>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</si>
  <si>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</si>
  <si>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</si>
  <si>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</si>
  <si>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</si>
  <si>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</si>
  <si>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</si>
  <si>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</si>
  <si>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</si>
  <si>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</si>
  <si>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</si>
  <si>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</si>
  <si>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</si>
  <si>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</si>
  <si>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</si>
  <si>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</si>
  <si>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</si>
  <si>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</si>
  <si>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</si>
  <si>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</si>
  <si>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</si>
  <si>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</si>
  <si>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</si>
  <si>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</si>
  <si>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</si>
  <si>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</si>
  <si>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</si>
  <si>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</si>
  <si>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</si>
  <si>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</si>
  <si>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</si>
  <si>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</si>
  <si>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</si>
  <si>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</si>
  <si>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</si>
  <si>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</si>
  <si>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</si>
  <si>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</si>
  <si>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</si>
  <si>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</si>
  <si>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</si>
  <si>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</si>
  <si>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</si>
  <si>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</si>
  <si>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</si>
  <si>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</si>
  <si>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</si>
  <si>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</si>
  <si>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</si>
  <si>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</si>
  <si>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</si>
  <si>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</si>
  <si>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</si>
  <si>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</si>
  <si>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</si>
  <si>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</si>
  <si>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</si>
  <si>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</si>
  <si>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</si>
  <si>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</si>
  <si>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</si>
  <si>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</si>
  <si>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</si>
  <si>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</si>
  <si>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</si>
  <si>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</si>
  <si>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</si>
  <si>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</si>
  <si>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</si>
  <si>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</si>
  <si>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</si>
  <si>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</si>
  <si>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</si>
  <si>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</si>
  <si>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</si>
  <si>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</si>
  <si>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</si>
  <si>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</si>
  <si>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</si>
  <si>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</si>
  <si>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</si>
  <si>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</si>
  <si>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</si>
  <si>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</si>
  <si>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</si>
  <si>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</si>
  <si>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</si>
  <si>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</si>
  <si>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</si>
  <si>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</si>
  <si>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</si>
  <si>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</si>
  <si>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</si>
  <si>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</si>
  <si>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</si>
  <si>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</si>
  <si>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</si>
  <si>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</si>
  <si>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</si>
  <si>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</si>
  <si>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</si>
  <si>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</si>
  <si>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</si>
  <si>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</si>
  <si>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</si>
  <si>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</si>
  <si>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</si>
  <si>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</si>
  <si>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</si>
  <si>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</si>
  <si>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</si>
  <si>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</si>
  <si>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</si>
  <si>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</si>
  <si>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</si>
  <si>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</si>
  <si>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</si>
  <si>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</si>
  <si>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</si>
  <si>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</si>
  <si>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</si>
  <si>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</si>
  <si>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</si>
  <si>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</si>
  <si>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</si>
  <si>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</si>
  <si>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</si>
  <si>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</si>
  <si>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</si>
  <si>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</si>
  <si>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</si>
  <si>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</si>
  <si>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</si>
  <si>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</si>
  <si>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</si>
  <si>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</si>
  <si>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</si>
  <si>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</si>
  <si>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</si>
  <si>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</si>
  <si>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</si>
  <si>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</si>
  <si>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</si>
  <si>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</si>
  <si>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</si>
  <si>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</si>
  <si>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</si>
  <si>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</si>
  <si>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</si>
  <si>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</si>
  <si>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</si>
  <si>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</si>
  <si>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</si>
  <si>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</si>
  <si>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</si>
  <si>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</si>
  <si>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</si>
  <si>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</si>
  <si>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</si>
  <si>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</si>
  <si>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</si>
  <si>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</si>
  <si>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</si>
  <si>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</si>
  <si>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</si>
  <si>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</si>
  <si>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</si>
  <si>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</si>
  <si>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</si>
  <si>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</si>
  <si>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</si>
  <si>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</si>
  <si>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</si>
  <si>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</si>
  <si>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</si>
  <si>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</si>
  <si>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</si>
  <si>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</si>
  <si>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</si>
  <si>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</si>
  <si>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</si>
  <si>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</si>
  <si>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</si>
  <si>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</si>
  <si>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</si>
  <si>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</si>
  <si>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</si>
  <si>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</si>
  <si>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</si>
  <si>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</si>
  <si>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</si>
  <si>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</si>
  <si>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</si>
  <si>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</si>
  <si>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</si>
  <si>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</si>
  <si>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</si>
  <si>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</si>
  <si>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</si>
  <si>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</si>
  <si>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</si>
  <si>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</si>
  <si>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</si>
  <si>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</si>
  <si>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</si>
  <si>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</si>
  <si>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</si>
  <si>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</si>
  <si>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</si>
  <si>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</si>
  <si>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</si>
  <si>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</si>
  <si>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</si>
  <si>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</si>
  <si>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</si>
  <si>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</si>
  <si>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</si>
  <si>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</si>
  <si>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</si>
  <si>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</si>
  <si>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</si>
  <si>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</si>
  <si>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</si>
  <si>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</si>
  <si>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</si>
  <si>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</si>
  <si>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</si>
  <si>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</si>
  <si>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</si>
  <si>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</si>
  <si>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</si>
  <si>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</si>
  <si>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</si>
  <si>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</si>
  <si>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</si>
  <si>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</si>
  <si>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</si>
  <si>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</si>
  <si>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</si>
  <si>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</si>
  <si>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</si>
  <si>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</si>
  <si>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</si>
  <si>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</si>
  <si>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</si>
  <si>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</si>
  <si>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</si>
  <si>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</si>
  <si>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</si>
  <si>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</si>
  <si>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</si>
  <si>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</si>
  <si>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</si>
  <si>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</si>
  <si>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</si>
  <si>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</si>
  <si>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</si>
  <si>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</si>
  <si>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</si>
  <si>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</si>
  <si>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</si>
  <si>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</si>
  <si>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</si>
  <si>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</si>
  <si>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</si>
  <si>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</si>
  <si>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</si>
  <si>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</si>
  <si>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</si>
  <si>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</si>
  <si>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</si>
  <si>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</si>
  <si>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</si>
  <si>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</si>
  <si>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</si>
  <si>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</si>
  <si>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</si>
  <si>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</si>
  <si>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</si>
  <si>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</si>
  <si>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</si>
  <si>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</si>
  <si>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</si>
  <si>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</si>
  <si>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</si>
  <si>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</si>
  <si>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</si>
  <si>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</si>
  <si>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</si>
  <si>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</si>
  <si>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</si>
  <si>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</si>
  <si>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</si>
  <si>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</si>
  <si>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</si>
  <si>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</si>
  <si>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</si>
  <si>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</si>
  <si>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</si>
  <si>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</si>
  <si>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</si>
  <si>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</si>
  <si>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</si>
  <si>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</si>
  <si>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</si>
  <si>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</si>
  <si>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</si>
  <si>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</si>
  <si>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</si>
  <si>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</si>
  <si>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</si>
  <si>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</si>
  <si>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</si>
  <si>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</si>
  <si>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</si>
  <si>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</si>
  <si>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</si>
  <si>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</si>
  <si>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</si>
  <si>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</si>
  <si>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</si>
  <si>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</si>
  <si>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</si>
  <si>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</si>
  <si>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</si>
  <si>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</si>
  <si>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</si>
  <si>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</si>
  <si>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</si>
  <si>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</si>
  <si>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</si>
  <si>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</si>
  <si>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</si>
  <si>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</si>
  <si>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</si>
  <si>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</si>
  <si>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</si>
  <si>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</si>
  <si>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</si>
  <si>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</si>
  <si>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</si>
  <si>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</si>
  <si>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</si>
  <si>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</si>
  <si>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</si>
  <si>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</si>
  <si>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</si>
  <si>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</si>
  <si>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</si>
  <si>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</si>
  <si>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</si>
  <si>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</si>
  <si>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</si>
  <si>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</si>
  <si>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</si>
  <si>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</si>
  <si>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</si>
  <si>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</si>
  <si>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</si>
  <si>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</si>
  <si>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</si>
  <si>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</si>
  <si>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</si>
  <si>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</si>
  <si>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</si>
  <si>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</si>
  <si>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</si>
  <si>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</si>
  <si>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</si>
  <si>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</si>
  <si>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</si>
  <si>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</si>
  <si>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</si>
  <si>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</si>
  <si>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</si>
  <si>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</si>
  <si>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</si>
  <si>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</si>
  <si>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</si>
  <si>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</si>
  <si>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</si>
  <si>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</si>
  <si>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</si>
  <si>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</si>
  <si>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</si>
  <si>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</si>
  <si>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</si>
  <si>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</si>
  <si>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</si>
  <si>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</si>
  <si>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</si>
  <si>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</si>
  <si>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</si>
  <si>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</si>
  <si>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</si>
  <si>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</si>
  <si>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</si>
  <si>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</si>
  <si>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</si>
  <si>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</si>
  <si>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</si>
  <si>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</si>
  <si>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</si>
  <si>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</si>
  <si>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</si>
  <si>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</si>
  <si>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</si>
  <si>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</si>
  <si>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</si>
  <si>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</si>
  <si>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</si>
  <si>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</si>
  <si>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</si>
  <si>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</si>
  <si>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</si>
  <si>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</si>
  <si>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</si>
  <si>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</si>
  <si>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</si>
  <si>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</si>
  <si>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</si>
  <si>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</si>
  <si>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</si>
  <si>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</si>
  <si>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</si>
  <si>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</si>
  <si>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</si>
  <si>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</si>
  <si>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</si>
  <si>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</si>
  <si>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</si>
  <si>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</si>
  <si>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</si>
  <si>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</si>
  <si>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</si>
  <si>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</si>
  <si>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</si>
  <si>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</si>
  <si>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</si>
  <si>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</si>
  <si>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</si>
  <si>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</si>
  <si>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</si>
  <si>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</si>
  <si>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</si>
  <si>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</si>
  <si>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</si>
  <si>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</si>
  <si>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</si>
  <si>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</si>
  <si>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</si>
  <si>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</si>
  <si>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</si>
  <si>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</si>
  <si>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</si>
  <si>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</si>
  <si>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</si>
  <si>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</si>
  <si>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</si>
  <si>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</si>
  <si>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</si>
  <si>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</si>
  <si>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</si>
  <si>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</si>
  <si>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</si>
  <si>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</si>
  <si>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</si>
  <si>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</si>
  <si>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</si>
  <si>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</si>
  <si>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</si>
  <si>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</si>
  <si>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</si>
  <si>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</si>
  <si>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</si>
  <si>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</si>
  <si>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</si>
  <si>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</si>
  <si>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</si>
  <si>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</si>
  <si>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</si>
  <si>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</si>
  <si>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</si>
  <si>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</si>
  <si>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</si>
  <si>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</si>
  <si>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</si>
  <si>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</si>
  <si>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</si>
  <si>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</si>
  <si>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</si>
  <si>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</si>
  <si>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</si>
  <si>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</si>
  <si>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</si>
  <si>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</si>
  <si>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</si>
  <si>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</si>
  <si>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</si>
  <si>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</si>
  <si>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</si>
  <si>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</si>
  <si>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</si>
  <si>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</si>
  <si>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</si>
  <si>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</si>
  <si>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</si>
  <si>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</si>
  <si>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</si>
  <si>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</si>
  <si>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</si>
  <si>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</si>
  <si>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</si>
  <si>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</si>
  <si>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</si>
  <si>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</si>
  <si>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</si>
  <si>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</si>
  <si>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</si>
  <si>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</si>
  <si>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</si>
  <si>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</si>
  <si>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</si>
  <si>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</si>
  <si>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</si>
  <si>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</si>
  <si>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</si>
  <si>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</si>
  <si>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</si>
  <si>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</si>
  <si>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</si>
  <si>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</si>
  <si>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</si>
  <si>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</si>
  <si>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</si>
  <si>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</si>
  <si>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</si>
  <si>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</si>
  <si>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</si>
  <si>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</si>
  <si>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</si>
  <si>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</si>
  <si>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</si>
  <si>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</si>
  <si>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</si>
  <si>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</si>
  <si>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</si>
  <si>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</si>
  <si>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</si>
  <si>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</si>
  <si>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</si>
  <si>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</si>
  <si>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</si>
  <si>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</si>
  <si>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</si>
  <si>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</si>
  <si>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</si>
  <si>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</si>
  <si>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</si>
  <si>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</si>
  <si>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</si>
  <si>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</si>
  <si>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</si>
  <si>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</si>
  <si>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</si>
  <si>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</si>
  <si>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</si>
  <si>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</si>
  <si>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</si>
  <si>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</si>
  <si>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</si>
  <si>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</si>
  <si>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</si>
  <si>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</si>
  <si>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</si>
  <si>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</si>
  <si>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</si>
  <si>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</si>
  <si>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</si>
  <si>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</si>
  <si>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</si>
  <si>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</si>
  <si>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</si>
  <si>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</si>
  <si>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</si>
  <si>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</si>
  <si>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</si>
  <si>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</si>
  <si>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</si>
  <si>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</si>
  <si>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</si>
  <si>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</si>
  <si>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</si>
  <si>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</si>
  <si>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</si>
  <si>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</si>
  <si>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</si>
  <si>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</si>
  <si>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</si>
  <si>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</si>
  <si>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</si>
  <si>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</si>
  <si>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</si>
  <si>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</si>
  <si>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</si>
  <si>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</si>
  <si>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</si>
  <si>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</si>
  <si>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</si>
  <si>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</si>
  <si>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</si>
  <si>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</si>
  <si>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</si>
  <si>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</si>
  <si>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</si>
  <si>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</si>
  <si>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</si>
  <si>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</si>
  <si>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</si>
  <si>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</si>
  <si>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</si>
  <si>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</si>
  <si>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</si>
  <si>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</si>
  <si>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</si>
  <si>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</si>
  <si>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</si>
  <si>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</si>
  <si>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</si>
  <si>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</si>
  <si>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</si>
  <si>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</si>
  <si>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</si>
  <si>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</si>
  <si>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</si>
  <si>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</si>
  <si>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</si>
  <si>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</si>
  <si>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</si>
  <si>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</si>
  <si>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</si>
  <si>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</si>
  <si>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</si>
  <si>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</si>
  <si>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</si>
  <si>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</si>
  <si>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</si>
  <si>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</si>
  <si>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</si>
  <si>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</si>
  <si>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</si>
  <si>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</si>
  <si>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</si>
  <si>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</si>
  <si>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</si>
  <si>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</si>
  <si>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</si>
  <si>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</si>
  <si>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</si>
  <si>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</si>
  <si>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</si>
  <si>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</si>
  <si>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</si>
  <si>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</si>
  <si>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</si>
  <si>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</si>
  <si>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</si>
  <si>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</si>
  <si>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</si>
  <si>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</si>
  <si>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</si>
  <si>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</si>
  <si>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</si>
  <si>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</si>
  <si>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</si>
  <si>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</si>
  <si>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</si>
  <si>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</si>
  <si>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</si>
  <si>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</si>
  <si>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</si>
  <si>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</si>
  <si>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</si>
  <si>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</si>
  <si>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</si>
  <si>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</si>
  <si>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</si>
  <si>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</si>
  <si>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</si>
  <si>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</si>
  <si>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</si>
  <si>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</si>
  <si>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</si>
  <si>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</si>
  <si>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</si>
  <si>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</si>
  <si>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</si>
  <si>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</si>
  <si>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</si>
  <si>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</si>
  <si>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</si>
  <si>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</si>
  <si>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</si>
  <si>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</si>
  <si>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</si>
  <si>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</si>
  <si>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</si>
  <si>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</si>
  <si>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</si>
  <si>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</si>
  <si>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</si>
  <si>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</si>
  <si>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</si>
  <si>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</si>
  <si>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</si>
  <si>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</si>
  <si>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</si>
  <si>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</si>
  <si>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</si>
  <si>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</si>
  <si>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</si>
  <si>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</si>
  <si>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</si>
  <si>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</si>
  <si>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</si>
  <si>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</si>
  <si>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</si>
  <si>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</si>
  <si>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</si>
  <si>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</si>
  <si>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</si>
  <si>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</si>
  <si>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</si>
  <si>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</si>
  <si>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</si>
  <si>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</si>
  <si>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</si>
  <si>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</si>
  <si>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</si>
  <si>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</si>
  <si>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</si>
  <si>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</si>
  <si>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</si>
  <si>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</si>
  <si>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</si>
  <si>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</si>
  <si>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</si>
  <si>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</si>
  <si>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</si>
  <si>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</si>
  <si>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</si>
  <si>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</si>
  <si>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</si>
  <si>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</si>
  <si>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</si>
  <si>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</si>
  <si>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</si>
  <si>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</si>
  <si>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</si>
  <si>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</si>
  <si>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</si>
  <si>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</si>
  <si>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</si>
  <si>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</si>
  <si>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</si>
  <si>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</si>
  <si>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</si>
  <si>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</si>
  <si>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</si>
  <si>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</si>
  <si>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</si>
  <si>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</si>
  <si>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</si>
  <si>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</si>
  <si>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</si>
  <si>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</si>
  <si>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</si>
  <si>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</si>
  <si>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</si>
  <si>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</si>
  <si>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</si>
  <si>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</si>
  <si>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</si>
  <si>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</si>
  <si>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</si>
  <si>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</si>
  <si>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</si>
  <si>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</si>
  <si>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</si>
  <si>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</si>
  <si>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</si>
  <si>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</si>
  <si>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</si>
  <si>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</si>
  <si>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</si>
  <si>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</si>
  <si>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</si>
  <si>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</si>
  <si>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</si>
  <si>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</si>
  <si>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</si>
  <si>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</si>
  <si>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</si>
  <si>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</si>
  <si>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</si>
  <si>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</si>
  <si>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</si>
  <si>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</si>
  <si>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</si>
  <si>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</si>
  <si>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</si>
  <si>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</si>
  <si>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</si>
  <si>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</si>
  <si>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</si>
  <si>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</si>
  <si>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</si>
  <si>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</si>
  <si>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</si>
  <si>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</si>
  <si>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</si>
  <si>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</si>
  <si>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</si>
  <si>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</si>
  <si>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</si>
  <si>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</si>
  <si>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</si>
  <si>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</si>
  <si>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</si>
  <si>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</si>
  <si>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</si>
  <si>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</si>
  <si>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</si>
  <si>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</si>
  <si>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</si>
  <si>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</si>
  <si>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</si>
  <si>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</si>
  <si>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</si>
  <si>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</si>
  <si>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</si>
  <si>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</si>
  <si>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</si>
  <si>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</si>
  <si>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</si>
  <si>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</si>
  <si>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</si>
  <si>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</si>
  <si>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</si>
  <si>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</si>
  <si>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</si>
  <si>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</si>
  <si>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</si>
  <si>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</si>
  <si>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</si>
  <si>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</si>
  <si>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</si>
  <si>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</si>
  <si>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</si>
  <si>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</si>
  <si>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</si>
  <si>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</si>
  <si>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</si>
  <si>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</si>
  <si>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</si>
  <si>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</si>
  <si>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</si>
  <si>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</si>
  <si>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</si>
  <si>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</si>
  <si>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</si>
  <si>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</si>
  <si>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</si>
  <si>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</si>
  <si>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</si>
  <si>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</si>
  <si>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</si>
  <si>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</si>
  <si>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</si>
  <si>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</si>
  <si>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</si>
  <si>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</si>
  <si>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</si>
  <si>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</si>
  <si>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</si>
  <si>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</si>
  <si>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</si>
  <si>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</si>
  <si>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</si>
  <si>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</si>
  <si>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</si>
  <si>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</si>
  <si>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</si>
  <si>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</si>
  <si>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</si>
  <si>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</si>
  <si>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</si>
  <si>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</si>
  <si>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</si>
  <si>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</si>
  <si>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</si>
  <si>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</si>
  <si>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</si>
  <si>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</si>
  <si>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</si>
  <si>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</si>
  <si>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</si>
  <si>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</si>
  <si>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</si>
  <si>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</si>
  <si>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</si>
  <si>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</si>
  <si>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</si>
  <si>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</si>
  <si>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</si>
  <si>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</si>
  <si>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</si>
  <si>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</si>
  <si>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</si>
  <si>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</si>
  <si>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</si>
  <si>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</si>
  <si>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</si>
  <si>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</si>
  <si>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</si>
  <si>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</si>
  <si>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</si>
  <si>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</si>
  <si>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</si>
  <si>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</si>
  <si>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</si>
  <si>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</si>
  <si>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</si>
  <si>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</si>
  <si>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</si>
  <si>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</si>
  <si>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</si>
  <si>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</si>
  <si>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</si>
  <si>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</si>
  <si>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</si>
  <si>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</si>
  <si>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</si>
  <si>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</si>
  <si>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</si>
  <si>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</si>
  <si>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</si>
  <si>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</si>
  <si>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</si>
  <si>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</si>
  <si>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</si>
  <si>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</si>
  <si>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</si>
  <si>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</si>
  <si>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</si>
  <si>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</si>
  <si>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</si>
  <si>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</si>
  <si>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</si>
  <si>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</si>
  <si>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</si>
  <si>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</si>
  <si>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</si>
  <si>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</si>
  <si>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</si>
  <si>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</si>
  <si>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</si>
  <si>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</si>
  <si>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</si>
  <si>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</si>
  <si>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</si>
  <si>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</si>
  <si>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</si>
  <si>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</si>
  <si>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</si>
  <si>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</si>
  <si>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</si>
  <si>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</si>
  <si>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</si>
  <si>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</si>
  <si>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</si>
  <si>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</si>
  <si>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</si>
  <si>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</si>
  <si>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</si>
  <si>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</si>
  <si>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</si>
  <si>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</si>
  <si>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</si>
  <si>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</si>
  <si>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</si>
  <si>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</si>
  <si>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</si>
  <si>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</si>
  <si>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</si>
  <si>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</si>
  <si>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</si>
  <si>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</si>
  <si>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</si>
  <si>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</si>
  <si>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</si>
  <si>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</si>
  <si>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</si>
  <si>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</si>
  <si>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</si>
  <si>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</si>
  <si>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</si>
  <si>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</si>
  <si>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</si>
  <si>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</si>
  <si>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</si>
  <si>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</si>
  <si>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</si>
  <si>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</si>
  <si>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</si>
  <si>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</si>
  <si>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</si>
  <si>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</si>
  <si>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</si>
  <si>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</si>
  <si>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</si>
  <si>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</si>
  <si>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</si>
  <si>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</si>
  <si>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</si>
  <si>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</si>
  <si>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</si>
  <si>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</si>
  <si>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</si>
  <si>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</si>
  <si>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</si>
  <si>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</si>
  <si>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</si>
  <si>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</si>
  <si>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</si>
  <si>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</si>
  <si>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</si>
  <si>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</si>
  <si>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</si>
  <si>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</si>
  <si>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</si>
  <si>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</si>
  <si>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</si>
  <si>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</si>
  <si>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</si>
  <si>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</si>
  <si>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</si>
  <si>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</si>
  <si>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</si>
  <si>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</si>
  <si>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</si>
  <si>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</si>
  <si>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</si>
  <si>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</si>
  <si>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</si>
  <si>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</si>
  <si>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</si>
  <si>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</si>
  <si>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</si>
  <si>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</si>
  <si>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</si>
  <si>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</si>
  <si>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</si>
  <si>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</si>
  <si>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</si>
  <si>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</si>
  <si>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</si>
  <si>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</si>
  <si>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</si>
  <si>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</si>
  <si>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</si>
  <si>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</si>
  <si>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</si>
  <si>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</si>
  <si>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</si>
  <si>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</si>
  <si>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</si>
  <si>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</si>
  <si>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</si>
  <si>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</si>
  <si>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</si>
  <si>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</si>
  <si>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</si>
  <si>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</si>
  <si>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</si>
  <si>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</si>
  <si>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</si>
  <si>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</si>
  <si>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</si>
  <si>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</si>
  <si>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</si>
  <si>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</si>
  <si>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</si>
  <si>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</si>
  <si>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</si>
  <si>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</si>
  <si>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</si>
  <si>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</si>
  <si>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</si>
  <si>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</si>
  <si>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</si>
  <si>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</si>
  <si>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</si>
  <si>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</si>
  <si>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</si>
  <si>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</si>
  <si>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</si>
  <si>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</si>
  <si>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</si>
  <si>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</si>
  <si>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</si>
  <si>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</si>
  <si>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</si>
  <si>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</si>
  <si>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</si>
  <si>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</si>
  <si>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</si>
  <si>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</si>
  <si>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</si>
  <si>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</si>
  <si>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</si>
  <si>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</si>
  <si>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</si>
  <si>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</si>
  <si>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</si>
  <si>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</si>
  <si>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</si>
  <si>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</si>
  <si>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</si>
  <si>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</si>
  <si>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</si>
  <si>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</si>
  <si>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</si>
  <si>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</si>
  <si>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</si>
  <si>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</si>
  <si>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</si>
  <si>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</si>
  <si>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</si>
  <si>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</si>
  <si>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</si>
  <si>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</si>
  <si>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</si>
  <si>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</si>
  <si>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</si>
  <si>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</si>
  <si>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</si>
  <si>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</si>
  <si>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</si>
  <si>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</si>
  <si>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</si>
  <si>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</si>
  <si>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</si>
  <si>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</si>
  <si>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</si>
  <si>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</si>
  <si>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</si>
  <si>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</si>
  <si>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</si>
  <si>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</si>
  <si>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</si>
  <si>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</si>
  <si>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</si>
  <si>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</si>
  <si>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</si>
  <si>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</si>
  <si>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</si>
  <si>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</si>
  <si>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</si>
  <si>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</si>
  <si>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</si>
  <si>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</si>
  <si>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</si>
  <si>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</si>
  <si>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</si>
  <si>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</si>
  <si>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</si>
  <si>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</si>
  <si>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</si>
  <si>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</si>
  <si>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</si>
  <si>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</si>
  <si>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</si>
  <si>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</si>
  <si>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</si>
  <si>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</si>
  <si>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</si>
  <si>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</si>
  <si>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</si>
  <si>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</si>
  <si>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</si>
  <si>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</si>
  <si>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</si>
  <si>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</si>
  <si>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</si>
  <si>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</si>
  <si>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</si>
  <si>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</si>
  <si>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</si>
  <si>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</si>
  <si>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</si>
  <si>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</si>
  <si>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</si>
  <si>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</si>
  <si>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</si>
  <si>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</si>
  <si>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</si>
  <si>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</si>
  <si>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</si>
  <si>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</si>
  <si>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</si>
  <si>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</si>
  <si>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</si>
  <si>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</si>
  <si>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</si>
  <si>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</si>
  <si>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</si>
  <si>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</si>
  <si>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</si>
  <si>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</si>
  <si>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</si>
  <si>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</si>
  <si>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</si>
  <si>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</si>
  <si>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</si>
  <si>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</si>
  <si>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</si>
  <si>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</si>
  <si>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</si>
  <si>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</si>
  <si>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</si>
  <si>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</si>
  <si>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</si>
  <si>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</si>
  <si>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</si>
  <si>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</si>
  <si>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</si>
  <si>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</si>
  <si>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</si>
  <si>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</si>
  <si>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</si>
  <si>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</si>
  <si>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</si>
  <si>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</si>
  <si>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</si>
  <si>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</si>
  <si>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</si>
  <si>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</si>
  <si>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</si>
  <si>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</si>
  <si>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</si>
  <si>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</si>
  <si>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</si>
  <si>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</si>
  <si>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</si>
  <si>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</si>
  <si>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</si>
  <si>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</si>
  <si>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</si>
  <si>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</si>
  <si>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</si>
  <si>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</si>
  <si>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</si>
  <si>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</si>
  <si>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</si>
  <si>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</si>
  <si>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</si>
  <si>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</si>
  <si>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</si>
  <si>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</si>
  <si>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</si>
  <si>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</si>
  <si>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</si>
  <si>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</si>
  <si>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</si>
  <si>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</si>
  <si>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</si>
  <si>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</si>
  <si>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</si>
  <si>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</si>
  <si>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</si>
  <si>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</si>
  <si>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</si>
  <si>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</si>
  <si>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</si>
  <si>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</si>
  <si>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</si>
  <si>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</si>
  <si>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</si>
  <si>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</si>
  <si>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</si>
  <si>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</si>
  <si>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</si>
  <si>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</si>
  <si>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</si>
  <si>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</si>
  <si>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</si>
  <si>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</si>
  <si>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</si>
  <si>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</si>
  <si>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</si>
  <si>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</si>
  <si>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</si>
  <si>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</si>
  <si>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</si>
  <si>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</si>
  <si>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</si>
  <si>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</si>
  <si>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</si>
  <si>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</si>
  <si>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</si>
  <si>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</si>
  <si>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</si>
  <si>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</si>
  <si>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</si>
  <si>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</si>
  <si>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</si>
  <si>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</si>
  <si>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</si>
  <si>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</si>
  <si>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</si>
  <si>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</si>
  <si>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</si>
  <si>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</si>
  <si>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</si>
  <si>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</si>
  <si>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</si>
  <si>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</si>
  <si>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</si>
  <si>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</si>
  <si>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</si>
  <si>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</si>
  <si>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</si>
  <si>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</si>
  <si>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</si>
  <si>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</si>
  <si>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</si>
  <si>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</si>
  <si>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</si>
  <si>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</si>
  <si>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</si>
  <si>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</si>
  <si>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</si>
  <si>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</si>
  <si>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</si>
  <si>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</si>
  <si>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</si>
  <si>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</si>
  <si>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</si>
  <si>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</si>
  <si>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</si>
  <si>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</si>
  <si>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</si>
  <si>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</si>
  <si>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</si>
  <si>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</si>
  <si>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</si>
  <si>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</si>
  <si>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</si>
  <si>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</si>
  <si>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</si>
  <si>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</si>
  <si>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</si>
  <si>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</si>
  <si>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</si>
  <si>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</si>
  <si>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</si>
  <si>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</si>
  <si>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</si>
  <si>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</si>
  <si>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</si>
  <si>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</si>
  <si>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</si>
  <si>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</si>
  <si>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</si>
  <si>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</si>
  <si>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</si>
  <si>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</si>
  <si>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</si>
  <si>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</si>
  <si>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</si>
  <si>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</si>
  <si>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</si>
  <si>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</si>
  <si>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</si>
  <si>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</si>
  <si>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</si>
  <si>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</si>
  <si>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</si>
  <si>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</si>
  <si>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</si>
  <si>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</si>
  <si>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</si>
  <si>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</si>
  <si>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</si>
  <si>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</si>
  <si>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</si>
  <si>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</si>
  <si>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</si>
  <si>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</si>
  <si>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</si>
  <si>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</si>
  <si>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</si>
  <si>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</si>
  <si>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</si>
  <si>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</si>
  <si>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</si>
  <si>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</si>
  <si>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</si>
  <si>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</si>
  <si>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</si>
  <si>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</si>
  <si>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</si>
  <si>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</si>
  <si>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</si>
  <si>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</si>
  <si>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</si>
  <si>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</si>
  <si>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</si>
  <si>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</si>
  <si>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</si>
  <si>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</si>
  <si>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</si>
  <si>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</si>
  <si>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</si>
  <si>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</si>
  <si>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</si>
  <si>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</si>
  <si>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</si>
  <si>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</si>
  <si>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</si>
  <si>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</si>
  <si>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</si>
  <si>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</si>
  <si>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</si>
  <si>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</si>
  <si>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</si>
  <si>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</si>
  <si>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</si>
  <si>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</si>
  <si>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</si>
  <si>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</si>
  <si>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</si>
  <si>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</si>
  <si>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</si>
  <si>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</si>
  <si>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</si>
  <si>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</si>
  <si>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</si>
  <si>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</si>
  <si>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</si>
  <si>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</si>
  <si>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</si>
  <si>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</si>
  <si>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</si>
  <si>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</si>
  <si>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</si>
  <si>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</si>
  <si>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</si>
  <si>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</si>
  <si>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</si>
  <si>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</si>
  <si>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</si>
  <si>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</si>
  <si>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</si>
  <si>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</si>
  <si>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</si>
  <si>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</si>
  <si>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</si>
  <si>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</si>
  <si>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</si>
  <si>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</si>
  <si>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</si>
  <si>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</si>
  <si>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</si>
  <si>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</si>
  <si>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</si>
  <si>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</si>
  <si>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</si>
  <si>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</si>
  <si>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</si>
  <si>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</si>
  <si>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</si>
  <si>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</si>
  <si>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</si>
  <si>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</si>
  <si>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</si>
  <si>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</si>
  <si>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</si>
  <si>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</si>
  <si>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</si>
  <si>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</si>
  <si>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</si>
  <si>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</si>
  <si>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</si>
  <si>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</si>
  <si>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</si>
  <si>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</si>
  <si>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</si>
  <si>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</si>
  <si>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</si>
  <si>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</si>
  <si>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</si>
  <si>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</si>
  <si>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</si>
  <si>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</si>
  <si>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</si>
  <si>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</si>
  <si>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</si>
  <si>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</si>
  <si>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</si>
  <si>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</si>
  <si>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</si>
  <si>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</si>
  <si>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</si>
  <si>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</si>
  <si>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</si>
  <si>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</si>
  <si>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</si>
  <si>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</si>
  <si>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</si>
  <si>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</si>
  <si>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</si>
  <si>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</si>
  <si>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</si>
  <si>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</si>
  <si>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</si>
  <si>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</si>
  <si>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</si>
  <si>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</si>
  <si>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</si>
  <si>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</si>
  <si>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</si>
  <si>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</si>
  <si>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</si>
  <si>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</si>
  <si>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</si>
  <si>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</si>
  <si>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</si>
  <si>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</si>
  <si>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</si>
  <si>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</si>
  <si>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</si>
  <si>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</si>
  <si>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</si>
  <si>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</si>
  <si>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</si>
  <si>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</si>
  <si>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</si>
  <si>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</si>
  <si>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</si>
  <si>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</si>
  <si>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</si>
  <si>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</si>
  <si>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</si>
  <si>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</si>
  <si>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</si>
  <si>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</si>
  <si>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</si>
  <si>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</si>
  <si>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</si>
  <si>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</si>
  <si>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</si>
  <si>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</si>
  <si>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</si>
  <si>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</si>
  <si>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</si>
  <si>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</si>
  <si>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</si>
  <si>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</si>
  <si>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</si>
  <si>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</si>
  <si>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</si>
  <si>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</si>
  <si>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</si>
  <si>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</si>
  <si>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</si>
  <si>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</si>
  <si>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</si>
  <si>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</si>
  <si>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</si>
  <si>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</si>
  <si>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</si>
  <si>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</si>
  <si>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</si>
  <si>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</si>
  <si>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</si>
  <si>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</si>
  <si>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</si>
  <si>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</si>
  <si>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</si>
  <si>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</si>
  <si>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</si>
  <si>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</si>
  <si>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</si>
  <si>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</si>
  <si>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</si>
  <si>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</si>
  <si>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</si>
  <si>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</si>
  <si>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</si>
  <si>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</si>
  <si>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</si>
  <si>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</si>
  <si>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</si>
  <si>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</si>
  <si>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</si>
  <si>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</si>
  <si>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</si>
  <si>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</si>
  <si>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</si>
  <si>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</si>
  <si>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</si>
  <si>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</si>
  <si>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</si>
  <si>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</si>
  <si>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</si>
  <si>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</si>
  <si>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</si>
  <si>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</si>
  <si>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</si>
  <si>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</si>
  <si>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</si>
  <si>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</si>
  <si>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</si>
  <si>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</si>
  <si>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</si>
  <si>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</si>
  <si>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</si>
  <si>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</si>
  <si>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</si>
  <si>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</si>
  <si>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</si>
  <si>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</si>
  <si>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</si>
  <si>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</si>
  <si>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</si>
  <si>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</si>
  <si>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</si>
  <si>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</si>
  <si>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</si>
  <si>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</si>
  <si>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</si>
  <si>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</si>
  <si>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</si>
  <si>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</si>
  <si>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</si>
  <si>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</si>
  <si>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</si>
  <si>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</si>
  <si>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</si>
  <si>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</si>
  <si>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</si>
  <si>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</si>
  <si>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</si>
  <si>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</si>
  <si>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</si>
  <si>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</si>
  <si>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</si>
  <si>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</si>
  <si>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</si>
  <si>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</si>
  <si>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</si>
  <si>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</si>
  <si>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</si>
  <si>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</si>
  <si>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</si>
  <si>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</si>
  <si>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</si>
  <si>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</si>
  <si>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</si>
  <si>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</si>
  <si>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</si>
  <si>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</si>
  <si>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</si>
  <si>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</si>
  <si>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</si>
  <si>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</si>
  <si>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</si>
  <si>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</si>
  <si>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</si>
  <si>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</si>
  <si>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</si>
  <si>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</si>
  <si>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</si>
  <si>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</si>
  <si>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</si>
  <si>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</si>
  <si>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</si>
  <si>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</si>
  <si>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</si>
  <si>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</si>
  <si>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</si>
  <si>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</si>
  <si>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</si>
  <si>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</si>
  <si>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</si>
  <si>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</si>
  <si>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</si>
  <si>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</si>
  <si>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</si>
  <si>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</si>
  <si>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</si>
  <si>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</si>
  <si>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</si>
  <si>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</si>
  <si>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</si>
  <si>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</si>
  <si>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</si>
  <si>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</si>
  <si>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</si>
  <si>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</si>
  <si>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</si>
  <si>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</si>
  <si>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</si>
  <si>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</si>
  <si>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</si>
  <si>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</si>
  <si>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</si>
  <si>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</si>
  <si>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</si>
  <si>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</si>
  <si>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</si>
  <si>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</si>
  <si>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</si>
  <si>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</si>
  <si>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</si>
  <si>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</si>
  <si>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</si>
  <si>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</si>
  <si>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</si>
  <si>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</si>
  <si>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</si>
  <si>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</si>
  <si>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</si>
  <si>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</si>
  <si>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</si>
  <si>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</si>
  <si>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</si>
  <si>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</si>
  <si>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</si>
  <si>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</si>
  <si>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</si>
  <si>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</si>
  <si>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</si>
  <si>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</si>
  <si>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</si>
  <si>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</si>
  <si>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</si>
  <si>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</si>
  <si>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</si>
  <si>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</si>
  <si>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</si>
  <si>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</si>
  <si>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</si>
  <si>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</si>
  <si>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</si>
  <si>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</si>
  <si>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</si>
  <si>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</si>
  <si>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</si>
  <si>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</si>
  <si>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</si>
  <si>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</si>
  <si>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</si>
  <si>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</si>
  <si>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</si>
  <si>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</si>
  <si>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</si>
  <si>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</si>
  <si>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</si>
  <si>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</si>
  <si>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</si>
  <si>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</si>
  <si>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</si>
  <si>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</si>
  <si>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</si>
  <si>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</si>
  <si>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</si>
  <si>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</si>
  <si>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</si>
  <si>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</si>
  <si>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</si>
  <si>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</si>
  <si>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</si>
  <si>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</si>
  <si>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</si>
  <si>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</si>
  <si>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</si>
  <si>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</si>
  <si>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</si>
  <si>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</si>
  <si>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</si>
  <si>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</si>
  <si>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</si>
  <si>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</si>
  <si>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</si>
  <si>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</si>
  <si>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</si>
  <si>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</si>
  <si>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</si>
  <si>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</si>
  <si>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</si>
  <si>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</si>
  <si>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</si>
  <si>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</si>
  <si>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</si>
  <si>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</si>
  <si>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</si>
  <si>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</si>
  <si>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</si>
  <si>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</si>
  <si>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</si>
  <si>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</si>
  <si>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</si>
  <si>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</si>
  <si>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</si>
  <si>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</si>
  <si>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</si>
  <si>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</si>
  <si>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</si>
  <si>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</si>
  <si>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</si>
  <si>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</si>
  <si>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</si>
  <si>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</si>
  <si>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</si>
  <si>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</si>
  <si>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</si>
  <si>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</si>
  <si>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</si>
  <si>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</si>
  <si>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</si>
  <si>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</si>
  <si>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</si>
  <si>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</si>
  <si>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</si>
  <si>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</si>
  <si>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</si>
  <si>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</si>
  <si>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</si>
  <si>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</si>
  <si>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</si>
  <si>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</si>
  <si>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</si>
  <si>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</si>
  <si>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</si>
  <si>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</si>
  <si>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</si>
  <si>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</si>
  <si>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</si>
  <si>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</si>
  <si>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</si>
  <si>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</si>
  <si>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</si>
  <si>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</si>
  <si>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</si>
  <si>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</si>
  <si>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</si>
  <si>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</si>
  <si>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</si>
  <si>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</si>
  <si>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</si>
  <si>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</si>
  <si>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</si>
  <si>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</si>
  <si>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</si>
  <si>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</si>
  <si>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</si>
  <si>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</si>
  <si>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</si>
  <si>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</si>
  <si>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</si>
  <si>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</si>
  <si>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</si>
  <si>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</si>
  <si>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</si>
  <si>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</si>
  <si>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</si>
  <si>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</si>
  <si>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</si>
  <si>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</si>
  <si>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</si>
  <si>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</si>
  <si>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</si>
  <si>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</si>
  <si>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</si>
  <si>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</si>
  <si>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</si>
  <si>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</si>
  <si>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</si>
  <si>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</si>
  <si>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</si>
  <si>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</si>
  <si>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</si>
  <si>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</si>
  <si>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</si>
  <si>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</si>
  <si>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</si>
  <si>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</si>
  <si>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</si>
  <si>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</si>
  <si>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</si>
  <si>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</si>
  <si>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</si>
  <si>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</si>
  <si>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</si>
  <si>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</si>
  <si>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</si>
  <si>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</si>
  <si>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</si>
  <si>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</si>
  <si>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</si>
  <si>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</si>
  <si>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</si>
  <si>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</si>
  <si>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</si>
  <si>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</si>
  <si>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</si>
  <si>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</si>
  <si>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</si>
  <si>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</si>
  <si>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</si>
  <si>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</si>
  <si>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</si>
  <si>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</si>
  <si>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</si>
  <si>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</si>
  <si>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</si>
  <si>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</si>
  <si>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</si>
  <si>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</si>
  <si>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</si>
  <si>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</si>
  <si>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</si>
  <si>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</si>
  <si>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</si>
  <si>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</si>
  <si>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</si>
  <si>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</si>
  <si>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</si>
  <si>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</si>
  <si>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</si>
  <si>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</si>
  <si>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</si>
  <si>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</si>
  <si>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</si>
  <si>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</si>
  <si>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</si>
  <si>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</si>
  <si>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</si>
  <si>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</si>
  <si>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</si>
  <si>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</si>
  <si>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</si>
  <si>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</si>
  <si>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</si>
  <si>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</si>
  <si>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</si>
  <si>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</si>
  <si>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</si>
  <si>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</si>
  <si>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</si>
  <si>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</si>
  <si>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</si>
  <si>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</si>
  <si>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</si>
  <si>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</si>
  <si>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</si>
  <si>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</si>
  <si>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</si>
  <si>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</si>
  <si>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</si>
  <si>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</si>
  <si>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</si>
  <si>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</si>
  <si>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</si>
  <si>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</si>
  <si>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</si>
  <si>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</si>
  <si>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</si>
  <si>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</si>
  <si>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</si>
  <si>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</si>
  <si>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</si>
  <si>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</si>
  <si>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</si>
  <si>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</si>
  <si>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</si>
  <si>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</si>
  <si>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</si>
  <si>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</si>
  <si>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</si>
  <si>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</si>
  <si>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</si>
  <si>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</si>
  <si>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</si>
  <si>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</si>
  <si>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</si>
  <si>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</si>
  <si>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</si>
  <si>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</si>
  <si>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</si>
  <si>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</si>
  <si>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</si>
  <si>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</si>
  <si>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</si>
  <si>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</si>
  <si>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</si>
  <si>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</si>
  <si>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</si>
  <si>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</si>
  <si>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</si>
  <si>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</si>
  <si>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</si>
  <si>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</si>
  <si>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</si>
  <si>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</si>
  <si>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</si>
  <si>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</si>
  <si>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</si>
  <si>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</si>
  <si>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</si>
  <si>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</si>
  <si>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</si>
  <si>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</si>
  <si>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</si>
  <si>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</si>
  <si>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</si>
  <si>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</si>
  <si>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</si>
  <si>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</si>
  <si>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</si>
  <si>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</si>
  <si>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</si>
  <si>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</si>
  <si>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</si>
  <si>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</si>
  <si>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</si>
  <si>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</si>
  <si>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</si>
  <si>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</si>
  <si>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</si>
  <si>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</si>
  <si>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</si>
  <si>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</si>
  <si>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</si>
  <si>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</si>
  <si>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</si>
  <si>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</si>
  <si>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</si>
  <si>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</si>
  <si>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</si>
  <si>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</si>
  <si>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</si>
  <si>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</si>
  <si>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</si>
  <si>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</si>
  <si>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</si>
  <si>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</si>
  <si>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</si>
  <si>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</si>
  <si>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</si>
  <si>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</si>
  <si>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</si>
  <si>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</si>
  <si>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</si>
  <si>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</si>
  <si>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</si>
  <si>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</si>
  <si>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</si>
  <si>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</si>
  <si>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</si>
  <si>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</si>
  <si>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</si>
  <si>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</si>
  <si>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</si>
  <si>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</si>
  <si>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</si>
  <si>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</si>
  <si>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</si>
  <si>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</si>
  <si>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</si>
  <si>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</si>
  <si>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</si>
  <si>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</si>
  <si>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</si>
  <si>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</si>
  <si>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</si>
  <si>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</si>
  <si>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</si>
  <si>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</si>
  <si>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</si>
  <si>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</si>
  <si>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</si>
  <si>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</si>
  <si>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</si>
  <si>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</si>
  <si>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</si>
  <si>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</si>
  <si>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</si>
  <si>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</si>
  <si>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</si>
  <si>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</si>
  <si>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</si>
  <si>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</si>
  <si>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</si>
  <si>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</si>
  <si>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</si>
  <si>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</si>
  <si>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</si>
  <si>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</si>
  <si>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</si>
  <si>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</si>
  <si>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</si>
  <si>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</si>
  <si>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</si>
  <si>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</si>
  <si>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</si>
  <si>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</si>
  <si>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</si>
  <si>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</si>
  <si>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</si>
  <si>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</si>
  <si>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</si>
  <si>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</si>
  <si>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</si>
  <si>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</si>
  <si>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</si>
  <si>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</si>
  <si>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</si>
  <si>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</si>
  <si>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</si>
  <si>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</si>
  <si>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</si>
  <si>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</si>
  <si>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</si>
  <si>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</si>
  <si>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</si>
  <si>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</si>
  <si>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</si>
  <si>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</si>
  <si>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</si>
  <si>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</si>
  <si>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</si>
  <si>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</si>
  <si>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</si>
  <si>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</si>
  <si>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</si>
  <si>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</si>
  <si>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</si>
  <si>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</si>
  <si>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</si>
  <si>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</si>
  <si>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</si>
  <si>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</si>
  <si>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</si>
  <si>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</si>
  <si>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</si>
  <si>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</si>
  <si>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</si>
  <si>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</si>
  <si>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</si>
  <si>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</si>
  <si>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</si>
  <si>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</si>
  <si>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</si>
  <si>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</si>
  <si>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</si>
  <si>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</si>
  <si>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</si>
  <si>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</si>
  <si>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</si>
  <si>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</si>
  <si>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</si>
  <si>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</si>
  <si>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</si>
  <si>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</si>
  <si>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</si>
  <si>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</si>
  <si>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</si>
  <si>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</si>
  <si>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</si>
  <si>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</si>
  <si>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</si>
  <si>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</si>
  <si>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</si>
  <si>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</si>
  <si>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</si>
  <si>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</si>
  <si>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</si>
  <si>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</si>
  <si>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</si>
  <si>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</si>
  <si>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</si>
  <si>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</si>
  <si>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</si>
  <si>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</si>
  <si>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</si>
  <si>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</si>
  <si>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</si>
  <si>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</si>
  <si>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</si>
  <si>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</si>
  <si>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</si>
  <si>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</si>
  <si>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</si>
  <si>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</si>
  <si>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</si>
  <si>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</si>
  <si>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</si>
  <si>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</si>
  <si>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</si>
  <si>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</si>
  <si>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</si>
  <si>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</si>
  <si>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</si>
  <si>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</si>
  <si>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</si>
  <si>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</si>
  <si>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</si>
  <si>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</si>
  <si>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</si>
  <si>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</si>
  <si>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</si>
  <si>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</si>
  <si>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</si>
  <si>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</si>
  <si>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</si>
  <si>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</si>
  <si>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</si>
  <si>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</si>
  <si>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</si>
  <si>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</si>
  <si>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</si>
  <si>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</si>
  <si>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</si>
  <si>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</si>
  <si>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</si>
  <si>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</si>
  <si>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</si>
  <si>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</si>
  <si>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</si>
  <si>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</si>
  <si>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</si>
  <si>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</si>
  <si>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</si>
  <si>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</si>
  <si>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</si>
  <si>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</si>
  <si>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</si>
  <si>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</si>
  <si>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</si>
  <si>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</si>
  <si>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</si>
  <si>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</si>
  <si>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</si>
  <si>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</si>
  <si>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</si>
  <si>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</si>
  <si>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</si>
  <si>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</si>
  <si>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</si>
  <si>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</si>
  <si>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</si>
  <si>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</si>
  <si>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</si>
  <si>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</si>
  <si>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</si>
  <si>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</si>
  <si>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</si>
  <si>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</si>
  <si>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</si>
  <si>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</si>
  <si>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</si>
  <si>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</si>
  <si>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</si>
  <si>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</si>
  <si>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</si>
  <si>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</si>
  <si>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</si>
  <si>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</si>
  <si>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</si>
  <si>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</si>
  <si>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</si>
  <si>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</si>
  <si>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</si>
  <si>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</si>
  <si>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</si>
  <si>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</si>
  <si>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</si>
  <si>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</si>
  <si>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</si>
  <si>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</si>
  <si>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</si>
  <si>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</si>
  <si>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</si>
  <si>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</si>
  <si>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</si>
  <si>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</si>
  <si>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</si>
  <si>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</si>
  <si>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</si>
  <si>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</si>
  <si>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</si>
  <si>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</si>
  <si>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</si>
  <si>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</si>
  <si>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</si>
  <si>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</si>
  <si>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</si>
  <si>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</si>
  <si>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</si>
  <si>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</si>
  <si>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</si>
  <si>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</si>
  <si>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</si>
  <si>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</si>
  <si>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</si>
  <si>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</si>
  <si>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</si>
  <si>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</si>
  <si>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</si>
  <si>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</si>
  <si>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</si>
  <si>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</si>
  <si>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</si>
  <si>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</si>
  <si>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</si>
  <si>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</si>
  <si>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</si>
  <si>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</si>
  <si>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</si>
  <si>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</si>
  <si>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</si>
  <si>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</si>
  <si>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</si>
  <si>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</si>
  <si>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</si>
  <si>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</si>
  <si>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</si>
  <si>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</si>
  <si>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</si>
  <si>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</si>
  <si>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</si>
  <si>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</si>
  <si>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</si>
  <si>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</si>
  <si>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</si>
  <si>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</si>
  <si>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</si>
  <si>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</si>
  <si>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</si>
  <si>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</si>
  <si>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</si>
  <si>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</si>
  <si>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</si>
  <si>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</si>
  <si>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</si>
  <si>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</si>
  <si>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</si>
  <si>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</si>
  <si>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</si>
  <si>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</si>
  <si>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</si>
  <si>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</si>
  <si>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</si>
  <si>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</si>
  <si>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</si>
  <si>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</si>
  <si>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</si>
  <si>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</si>
  <si>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</si>
  <si>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</si>
  <si>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</si>
  <si>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</si>
  <si>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</si>
  <si>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</si>
  <si>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</si>
  <si>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</si>
  <si>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</si>
  <si>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</si>
  <si>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</si>
  <si>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</si>
  <si>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</si>
  <si>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</si>
  <si>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</si>
  <si>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</si>
  <si>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</si>
  <si>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</si>
  <si>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</si>
  <si>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</si>
  <si>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</si>
  <si>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</si>
  <si>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</si>
  <si>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</si>
  <si>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</si>
  <si>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</si>
  <si>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</si>
  <si>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</si>
  <si>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</si>
  <si>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</si>
  <si>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</si>
  <si>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</si>
  <si>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</si>
  <si>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</si>
  <si>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</si>
  <si>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</si>
  <si>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</si>
  <si>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</si>
  <si>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</si>
  <si>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</si>
  <si>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</si>
  <si>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</si>
  <si>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</si>
  <si>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</si>
  <si>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</si>
  <si>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</si>
  <si>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</si>
  <si>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</si>
  <si>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</si>
  <si>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</si>
  <si>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</si>
  <si>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</si>
  <si>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</si>
  <si>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</si>
  <si>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</si>
  <si>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</si>
  <si>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</si>
  <si>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</si>
  <si>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</si>
  <si>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</si>
  <si>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</si>
  <si>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</si>
  <si>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</si>
  <si>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</si>
  <si>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</si>
  <si>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</si>
  <si>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</si>
  <si>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</si>
  <si>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</si>
  <si>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</si>
  <si>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</si>
  <si>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</si>
  <si>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</si>
  <si>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</si>
  <si>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</si>
  <si>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</si>
  <si>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</si>
  <si>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</si>
  <si>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</si>
  <si>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</si>
  <si>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</si>
  <si>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</si>
  <si>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</si>
  <si>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</si>
  <si>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</si>
  <si>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</si>
  <si>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</si>
  <si>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</si>
  <si>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</si>
  <si>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</si>
  <si>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</si>
  <si>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</si>
  <si>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</si>
  <si>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</si>
  <si>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</si>
  <si>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</si>
  <si>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</si>
  <si>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</si>
  <si>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</si>
  <si>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</si>
  <si>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</si>
  <si>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</si>
  <si>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</si>
  <si>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</si>
  <si>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</si>
  <si>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</si>
  <si>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</si>
  <si>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</si>
  <si>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</si>
  <si>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</si>
  <si>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</si>
  <si>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</si>
  <si>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</si>
  <si>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</si>
  <si>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</si>
  <si>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</si>
  <si>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</si>
  <si>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</si>
  <si>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</si>
  <si>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</si>
  <si>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</si>
  <si>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</si>
  <si>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</si>
  <si>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</si>
  <si>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</si>
  <si>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</si>
  <si>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</si>
  <si>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</si>
  <si>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</si>
  <si>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</si>
  <si>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</si>
  <si>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</si>
  <si>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</si>
  <si>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</si>
  <si>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</si>
  <si>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</si>
  <si>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</si>
  <si>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</si>
  <si>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</si>
  <si>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</si>
  <si>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</si>
  <si>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</si>
  <si>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</si>
  <si>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</si>
  <si>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</si>
  <si>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</si>
  <si>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</si>
  <si>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</si>
  <si>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</si>
  <si>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</si>
  <si>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</si>
  <si>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</si>
  <si>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</si>
  <si>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</si>
  <si>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</si>
  <si>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</si>
  <si>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</si>
  <si>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</si>
  <si>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</si>
  <si>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</si>
  <si>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</si>
  <si>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</si>
  <si>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</si>
  <si>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</si>
  <si>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</si>
  <si>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</si>
  <si>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</si>
  <si>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</si>
  <si>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</si>
  <si>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</si>
  <si>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</si>
  <si>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</si>
  <si>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</si>
  <si>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</si>
  <si>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</si>
  <si>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</si>
  <si>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</si>
  <si>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</si>
  <si>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</si>
  <si>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</si>
  <si>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</si>
  <si>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</si>
  <si>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</si>
  <si>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</si>
  <si>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</si>
  <si>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</si>
  <si>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</si>
  <si>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</si>
  <si>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</si>
  <si>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</si>
  <si>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</si>
  <si>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</si>
  <si>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</si>
  <si>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</si>
  <si>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</si>
  <si>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</si>
  <si>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</si>
  <si>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</si>
  <si>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</si>
  <si>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</si>
  <si>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</si>
  <si>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</si>
  <si>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</si>
  <si>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</si>
  <si>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</si>
  <si>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</si>
  <si>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</si>
  <si>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</si>
  <si>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</si>
  <si>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</si>
  <si>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</si>
  <si>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</si>
  <si>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</si>
  <si>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</si>
  <si>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</si>
  <si>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</si>
  <si>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</si>
  <si>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</si>
  <si>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</si>
  <si>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</si>
  <si>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</si>
  <si>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</si>
  <si>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</si>
  <si>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</si>
  <si>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</si>
  <si>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</si>
  <si>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</si>
  <si>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</si>
  <si>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</si>
  <si>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</si>
  <si>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</si>
  <si>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</si>
  <si>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</si>
  <si>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</si>
  <si>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</si>
  <si>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</si>
  <si>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</si>
  <si>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</si>
  <si>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</si>
  <si>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</si>
  <si>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</si>
  <si>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</si>
  <si>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</si>
  <si>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</si>
  <si>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</si>
  <si>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</si>
  <si>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</si>
  <si>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</si>
  <si>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</si>
  <si>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</si>
  <si>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</si>
  <si>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</si>
  <si>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</si>
  <si>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</si>
  <si>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</si>
  <si>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</si>
  <si>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</si>
  <si>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</si>
  <si>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</si>
  <si>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</si>
  <si>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</si>
  <si>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</si>
  <si>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</si>
  <si>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</si>
  <si>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</si>
  <si>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</si>
  <si>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</si>
  <si>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</si>
  <si>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</si>
  <si>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</si>
  <si>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</si>
  <si>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</si>
  <si>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</si>
  <si>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</si>
  <si>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</si>
  <si>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</si>
  <si>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</si>
  <si>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</si>
  <si>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</si>
  <si>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</si>
  <si>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</si>
  <si>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</si>
  <si>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</si>
  <si>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</si>
  <si>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</si>
  <si>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</si>
  <si>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</si>
  <si>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</si>
  <si>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</si>
  <si>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</si>
  <si>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</si>
  <si>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</si>
  <si>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</si>
  <si>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</si>
  <si>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</si>
  <si>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</si>
  <si>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</si>
  <si>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</si>
  <si>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</si>
  <si>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</si>
  <si>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</si>
  <si>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</si>
  <si>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</si>
  <si>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</si>
  <si>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</si>
  <si>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</si>
  <si>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</si>
  <si>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</si>
  <si>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</si>
  <si>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</si>
  <si>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</si>
  <si>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</si>
  <si>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</si>
  <si>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</si>
  <si>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</si>
  <si>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</si>
  <si>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</si>
  <si>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</si>
  <si>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</si>
  <si>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</si>
  <si>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</si>
  <si>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</si>
  <si>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</si>
  <si>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</si>
  <si>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</si>
  <si>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</si>
  <si>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</si>
  <si>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</si>
  <si>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</si>
  <si>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</si>
  <si>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</si>
  <si>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</si>
  <si>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</si>
  <si>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</si>
  <si>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</si>
  <si>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</si>
  <si>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</si>
  <si>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</si>
  <si>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</si>
  <si>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</si>
  <si>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</si>
  <si>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</si>
  <si>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</si>
  <si>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</si>
  <si>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</si>
  <si>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</si>
  <si>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</si>
  <si>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</si>
  <si>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</si>
  <si>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</si>
  <si>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</si>
  <si>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</si>
  <si>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</si>
  <si>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</si>
  <si>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</si>
  <si>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</si>
  <si>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</si>
  <si>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</si>
  <si>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</si>
  <si>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</si>
  <si>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</si>
  <si>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</si>
  <si>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</si>
  <si>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</si>
  <si>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</si>
  <si>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</si>
  <si>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</si>
  <si>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</si>
  <si>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</si>
  <si>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</si>
  <si>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</si>
  <si>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</si>
  <si>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</si>
  <si>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</si>
  <si>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</si>
  <si>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</si>
  <si>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</si>
  <si>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</si>
  <si>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</si>
  <si>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</si>
  <si>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</si>
  <si>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</si>
  <si>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</si>
  <si>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</si>
  <si>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</si>
  <si>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</si>
  <si>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</si>
  <si>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</si>
  <si>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</si>
  <si>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</si>
  <si>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</si>
  <si>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</si>
  <si>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</si>
  <si>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</si>
  <si>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</si>
  <si>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</si>
  <si>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</si>
  <si>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</si>
  <si>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</si>
  <si>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</si>
  <si>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</si>
  <si>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</si>
  <si>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</si>
  <si>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</si>
  <si>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</si>
  <si>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</si>
  <si>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</si>
  <si>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</si>
  <si>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</si>
  <si>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</si>
  <si>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</si>
  <si>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</si>
  <si>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</si>
  <si>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</si>
  <si>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</si>
  <si>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</si>
  <si>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</si>
  <si>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</si>
  <si>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</si>
  <si>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</si>
  <si>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</si>
  <si>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</si>
  <si>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</si>
  <si>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</si>
  <si>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</si>
  <si>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</si>
  <si>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</si>
  <si>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</si>
  <si>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</si>
  <si>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</si>
  <si>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</si>
  <si>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</si>
  <si>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</si>
  <si>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</si>
  <si>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</si>
  <si>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</si>
  <si>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</si>
  <si>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</si>
  <si>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</si>
  <si>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</si>
  <si>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</si>
  <si>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</si>
  <si>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</si>
  <si>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</si>
  <si>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</si>
  <si>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</si>
  <si>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</si>
  <si>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</si>
  <si>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</si>
  <si>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</si>
  <si>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</si>
  <si>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</si>
  <si>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</si>
  <si>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</si>
  <si>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</si>
  <si>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</si>
  <si>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</si>
  <si>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</si>
  <si>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</si>
  <si>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</si>
  <si>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</si>
  <si>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</si>
  <si>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</si>
  <si>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</si>
  <si>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</si>
  <si>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</si>
  <si>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</si>
  <si>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</si>
  <si>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</si>
  <si>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</si>
  <si>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</si>
  <si>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</si>
  <si>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</si>
  <si>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</si>
  <si>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</si>
  <si>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</si>
  <si>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</si>
  <si>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</si>
  <si>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</si>
  <si>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</si>
  <si>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</si>
  <si>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</si>
  <si>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</si>
  <si>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</si>
  <si>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</si>
  <si>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</si>
  <si>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</si>
  <si>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</si>
  <si>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</si>
  <si>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</si>
  <si>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</si>
  <si>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</si>
  <si>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</si>
  <si>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</si>
  <si>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</si>
  <si>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</si>
  <si>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</si>
  <si>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</si>
  <si>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</si>
  <si>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</si>
  <si>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</si>
  <si>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</si>
  <si>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</si>
  <si>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</si>
  <si>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</si>
  <si>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</si>
  <si>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</si>
  <si>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</si>
  <si>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</si>
  <si>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</si>
  <si>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</si>
  <si>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</si>
  <si>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</si>
  <si>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</si>
  <si>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</si>
  <si>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</si>
  <si>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</si>
  <si>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</si>
  <si>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</si>
  <si>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</si>
  <si>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</si>
  <si>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</si>
  <si>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</si>
  <si>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</si>
  <si>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</si>
  <si>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</si>
  <si>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</si>
  <si>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</si>
  <si>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</si>
  <si>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</si>
  <si>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</si>
  <si>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</si>
  <si>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</si>
  <si>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</si>
  <si>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</si>
  <si>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</si>
  <si>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</si>
  <si>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</si>
  <si>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</si>
  <si>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</si>
  <si>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</si>
  <si>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</si>
  <si>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</si>
  <si>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</si>
  <si>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</si>
  <si>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</si>
  <si>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</si>
  <si>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</si>
  <si>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</si>
  <si>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</si>
  <si>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</si>
  <si>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</si>
  <si>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</si>
  <si>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</si>
  <si>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</si>
  <si>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</si>
  <si>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</si>
  <si>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</si>
  <si>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</si>
  <si>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</si>
  <si>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</si>
  <si>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</si>
  <si>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</si>
  <si>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</si>
  <si>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</si>
  <si>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</si>
  <si>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</si>
  <si>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</si>
  <si>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</si>
  <si>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</si>
  <si>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</si>
  <si>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</si>
  <si>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</si>
  <si>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</si>
  <si>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</si>
  <si>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</si>
  <si>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</si>
  <si>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</si>
  <si>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</si>
  <si>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</si>
  <si>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</si>
  <si>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</si>
  <si>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</si>
  <si>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</si>
  <si>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</si>
  <si>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</si>
  <si>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</si>
  <si>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</si>
  <si>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</si>
  <si>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</si>
  <si>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</si>
  <si>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</si>
  <si>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</si>
  <si>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</si>
  <si>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</si>
  <si>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</si>
  <si>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</si>
  <si>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</si>
  <si>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</si>
  <si>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</si>
  <si>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</si>
  <si>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</si>
  <si>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</si>
  <si>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</si>
  <si>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</si>
  <si>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</si>
  <si>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</si>
  <si>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</si>
  <si>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</si>
  <si>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</si>
  <si>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</si>
  <si>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</si>
  <si>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</si>
  <si>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</si>
  <si>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</si>
  <si>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</si>
  <si>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</si>
  <si>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</si>
  <si>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</si>
  <si>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</si>
  <si>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</si>
  <si>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</si>
  <si>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</si>
  <si>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</si>
  <si>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</si>
  <si>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</si>
  <si>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</si>
  <si>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</si>
  <si>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</si>
  <si>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</si>
  <si>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</si>
  <si>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</si>
  <si>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</si>
  <si>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</si>
  <si>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</si>
  <si>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</si>
  <si>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</si>
  <si>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</si>
  <si>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</si>
  <si>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</si>
  <si>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</si>
  <si>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</si>
  <si>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</si>
  <si>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</si>
  <si>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</si>
  <si>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</si>
  <si>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</si>
  <si>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</si>
  <si>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</si>
  <si>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</si>
  <si>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</si>
  <si>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</si>
  <si>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</si>
  <si>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</si>
  <si>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</si>
  <si>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</si>
  <si>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</si>
  <si>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</si>
  <si>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</si>
  <si>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</si>
  <si>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</si>
  <si>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</si>
  <si>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</si>
  <si>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</si>
  <si>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</si>
  <si>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</si>
  <si>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</si>
  <si>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</si>
  <si>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</si>
  <si>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</si>
  <si>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</si>
  <si>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</si>
  <si>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</si>
  <si>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</si>
  <si>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</si>
  <si>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</si>
  <si>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</si>
  <si>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</si>
  <si>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</si>
  <si>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</si>
  <si>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</si>
  <si>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</si>
  <si>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</si>
  <si>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</si>
  <si>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</si>
  <si>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</si>
  <si>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</si>
  <si>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</si>
  <si>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</si>
  <si>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</si>
  <si>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</si>
  <si>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</si>
  <si>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</si>
  <si>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</si>
  <si>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</si>
  <si>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</si>
  <si>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</si>
  <si>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</si>
  <si>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</si>
  <si>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</si>
  <si>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</si>
  <si>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</si>
  <si>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</si>
  <si>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</si>
  <si>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</si>
  <si>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</si>
  <si>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</si>
  <si>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</si>
  <si>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</si>
  <si>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</si>
  <si>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</si>
  <si>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</si>
  <si>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</si>
  <si>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</si>
  <si>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</si>
  <si>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</si>
  <si>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</si>
  <si>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</si>
  <si>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</si>
  <si>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</si>
  <si>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</si>
  <si>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</si>
  <si>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</si>
  <si>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</si>
  <si>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</si>
  <si>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</si>
  <si>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</si>
  <si>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</si>
  <si>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</si>
  <si>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</si>
  <si>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</si>
  <si>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</si>
  <si>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</si>
  <si>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</si>
  <si>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</si>
  <si>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</si>
  <si>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</si>
  <si>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</si>
  <si>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</si>
  <si>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</si>
  <si>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</si>
  <si>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</si>
  <si>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</si>
  <si>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</si>
  <si>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</si>
  <si>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</si>
  <si>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</si>
  <si>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</si>
  <si>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</si>
  <si>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</si>
  <si>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</si>
  <si>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</si>
  <si>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</si>
  <si>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</si>
  <si>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</si>
  <si>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</si>
  <si>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</si>
  <si>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</si>
  <si>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</si>
  <si>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</si>
  <si>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</si>
  <si>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</si>
  <si>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</si>
  <si>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</si>
  <si>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</si>
  <si>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</si>
  <si>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</si>
  <si>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</si>
  <si>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</si>
  <si>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</si>
  <si>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</si>
  <si>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</si>
  <si>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</si>
  <si>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</si>
  <si>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</si>
  <si>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</si>
  <si>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</si>
  <si>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</si>
  <si>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</si>
  <si>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</si>
  <si>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</si>
  <si>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</si>
  <si>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</si>
  <si>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</si>
  <si>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</si>
  <si>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</si>
  <si>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</si>
  <si>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</si>
  <si>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</si>
  <si>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</si>
  <si>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</si>
  <si>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</si>
  <si>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</si>
  <si>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</si>
  <si>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</si>
  <si>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</si>
  <si>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</si>
  <si>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</si>
  <si>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</si>
  <si>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</si>
  <si>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</si>
  <si>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</si>
  <si>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</si>
  <si>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</si>
  <si>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</si>
  <si>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</si>
  <si>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</si>
  <si>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</si>
  <si>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</si>
  <si>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</si>
  <si>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</si>
  <si>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</si>
  <si>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</si>
  <si>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</si>
  <si>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</si>
  <si>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</si>
  <si>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</si>
  <si>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</si>
  <si>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</si>
  <si>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</si>
  <si>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</si>
  <si>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</si>
  <si>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</si>
  <si>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</si>
  <si>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</si>
  <si>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</si>
  <si>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</si>
  <si>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</si>
  <si>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</si>
  <si>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</si>
  <si>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</si>
  <si>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</si>
  <si>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</si>
  <si>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</si>
  <si>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</si>
  <si>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</si>
  <si>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</si>
  <si>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</si>
  <si>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</si>
  <si>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</si>
  <si>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</si>
  <si>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</si>
  <si>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</si>
  <si>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</si>
  <si>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</si>
  <si>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</si>
  <si>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</si>
  <si>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</si>
  <si>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</si>
  <si>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</si>
  <si>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</si>
  <si>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</si>
  <si>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</si>
  <si>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</si>
  <si>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</si>
  <si>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</si>
  <si>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</si>
  <si>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</si>
  <si>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</si>
  <si>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</si>
  <si>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</si>
  <si>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</si>
  <si>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</si>
  <si>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</si>
  <si>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</si>
  <si>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</si>
  <si>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</si>
  <si>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</si>
  <si>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</si>
  <si>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</si>
  <si>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</si>
  <si>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</si>
  <si>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</si>
  <si>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</si>
  <si>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</si>
  <si>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</si>
  <si>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</si>
  <si>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</si>
  <si>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</si>
  <si>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</si>
  <si>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</si>
  <si>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</si>
  <si>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</si>
  <si>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</si>
  <si>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</si>
  <si>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</si>
  <si>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</si>
  <si>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</si>
  <si>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</si>
  <si>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</si>
  <si>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</si>
  <si>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</si>
  <si>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</si>
  <si>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</si>
  <si>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</si>
  <si>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</si>
  <si>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</si>
  <si>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</si>
  <si>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</si>
  <si>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</si>
  <si>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</si>
  <si>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</si>
  <si>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</si>
  <si>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</si>
  <si>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</si>
  <si>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</si>
  <si>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</si>
  <si>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</si>
  <si>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</si>
  <si>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</si>
  <si>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</si>
  <si>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</si>
  <si>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</si>
  <si>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</si>
  <si>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</si>
  <si>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</si>
  <si>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</si>
  <si>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</si>
  <si>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</si>
  <si>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</si>
  <si>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</si>
  <si>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</si>
  <si>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</si>
  <si>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</si>
  <si>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</si>
  <si>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</si>
  <si>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</si>
  <si>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</si>
  <si>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</si>
  <si>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</si>
  <si>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</si>
  <si>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</si>
  <si>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</si>
  <si>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</si>
  <si>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</si>
  <si>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</si>
  <si>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</si>
  <si>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</si>
  <si>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</si>
  <si>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</si>
  <si>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</si>
  <si>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</si>
  <si>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</si>
  <si>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</si>
  <si>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</si>
  <si>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</si>
  <si>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</si>
  <si>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</si>
  <si>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</si>
  <si>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</si>
  <si>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</si>
  <si>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</si>
  <si>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</si>
  <si>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</si>
  <si>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</si>
  <si>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</si>
  <si>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</si>
  <si>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</si>
  <si>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</si>
  <si>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</si>
  <si>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</si>
  <si>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</si>
  <si>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</si>
  <si>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</si>
  <si>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</si>
  <si>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</si>
  <si>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</si>
  <si>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</si>
  <si>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</si>
  <si>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</si>
  <si>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</si>
  <si>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</si>
  <si>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</si>
  <si>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</si>
  <si>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</si>
  <si>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</si>
  <si>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</si>
  <si>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</si>
  <si>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</si>
  <si>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</si>
  <si>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</si>
  <si>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</si>
  <si>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</si>
  <si>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</si>
  <si>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</si>
  <si>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</si>
  <si>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</si>
  <si>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</si>
  <si>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</si>
  <si>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</si>
  <si>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</si>
  <si>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</si>
  <si>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</si>
  <si>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</si>
  <si>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</si>
  <si>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</si>
  <si>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</si>
  <si>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</si>
  <si>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</si>
  <si>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</si>
  <si>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</si>
  <si>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</si>
  <si>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</si>
  <si>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</si>
  <si>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</si>
  <si>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</si>
  <si>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</si>
  <si>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</si>
  <si>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</si>
  <si>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</si>
  <si>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</si>
  <si>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</si>
  <si>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</si>
  <si>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</si>
  <si>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</si>
  <si>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</si>
  <si>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</si>
  <si>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</si>
  <si>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</si>
  <si>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</si>
  <si>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</si>
  <si>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</si>
  <si>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</si>
  <si>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</si>
  <si>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</si>
  <si>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</si>
  <si>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</si>
  <si>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</si>
  <si>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</si>
  <si>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</si>
  <si>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</si>
  <si>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</si>
  <si>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</si>
  <si>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</si>
  <si>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</si>
  <si>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</si>
  <si>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</si>
  <si>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</si>
  <si>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</si>
  <si>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</si>
  <si>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</si>
  <si>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</si>
  <si>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</si>
  <si>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</si>
  <si>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</si>
  <si>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</si>
  <si>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</si>
  <si>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</si>
  <si>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</si>
  <si>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</si>
  <si>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</si>
  <si>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</si>
  <si>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</si>
  <si>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</si>
  <si>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</si>
  <si>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</si>
  <si>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</si>
  <si>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</si>
  <si>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</si>
  <si>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</si>
  <si>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</si>
  <si>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</si>
  <si>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</si>
  <si>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</si>
  <si>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</si>
  <si>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</si>
  <si>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</si>
  <si>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</si>
  <si>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</si>
  <si>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</si>
  <si>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</si>
  <si>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</si>
  <si>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</si>
  <si>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</si>
  <si>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</si>
  <si>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</si>
  <si>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</si>
  <si>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</si>
  <si>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</si>
  <si>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</si>
  <si>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</si>
  <si>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</si>
  <si>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</si>
  <si>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</si>
  <si>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</si>
  <si>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</si>
  <si>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</si>
  <si>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</si>
  <si>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</si>
  <si>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</si>
  <si>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</si>
  <si>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</si>
  <si>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</si>
  <si>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</si>
  <si>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</si>
  <si>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</si>
  <si>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</si>
  <si>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</si>
  <si>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</si>
  <si>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</si>
  <si>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</si>
  <si>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</si>
  <si>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</si>
  <si>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</si>
  <si>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</si>
  <si>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</si>
  <si>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</si>
  <si>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</si>
  <si>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</si>
  <si>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</si>
  <si>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</si>
  <si>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</si>
  <si>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</si>
  <si>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</si>
  <si>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</si>
  <si>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</si>
  <si>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</si>
  <si>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</si>
  <si>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</si>
  <si>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</si>
  <si>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</si>
  <si>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</si>
  <si>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</si>
  <si>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</si>
  <si>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</si>
  <si>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</si>
  <si>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</si>
  <si>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</si>
  <si>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</si>
  <si>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</si>
  <si>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</si>
  <si>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</si>
  <si>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</si>
  <si>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</si>
  <si>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</si>
  <si>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</si>
  <si>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</si>
  <si>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</si>
  <si>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</si>
  <si>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</si>
  <si>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</si>
  <si>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</si>
  <si>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</si>
  <si>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</si>
  <si>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</si>
  <si>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</si>
  <si>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</si>
  <si>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</si>
  <si>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</si>
  <si>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</si>
  <si>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</si>
  <si>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</si>
  <si>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</si>
  <si>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</si>
  <si>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</si>
  <si>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</si>
  <si>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</si>
  <si>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</si>
  <si>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</si>
  <si>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</si>
  <si>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</si>
  <si>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</si>
  <si>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</si>
  <si>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</si>
  <si>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</si>
  <si>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</si>
  <si>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</si>
  <si>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</si>
  <si>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</si>
  <si>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</si>
  <si>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</si>
  <si>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</si>
  <si>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</si>
  <si>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</si>
  <si>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</si>
  <si>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</si>
  <si>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</si>
  <si>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</si>
  <si>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</si>
  <si>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</si>
  <si>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</si>
  <si>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</si>
  <si>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</si>
  <si>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</si>
  <si>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</si>
  <si>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</si>
  <si>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</si>
  <si>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</si>
  <si>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</si>
  <si>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</si>
  <si>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</si>
  <si>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</si>
  <si>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</si>
  <si>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</si>
  <si>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</si>
  <si>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</si>
  <si>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</si>
  <si>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</si>
  <si>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</si>
  <si>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</si>
  <si>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</si>
  <si>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</si>
  <si>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</si>
  <si>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</si>
  <si>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</si>
  <si>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</si>
  <si>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</si>
  <si>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</si>
  <si>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</si>
  <si>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</si>
  <si>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</si>
  <si>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</si>
  <si>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</si>
  <si>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</si>
  <si>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</si>
  <si>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</si>
  <si>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</si>
  <si>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</si>
  <si>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</si>
  <si>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</si>
  <si>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</si>
  <si>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</si>
  <si>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</si>
  <si>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</si>
  <si>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</si>
  <si>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</si>
  <si>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</si>
  <si>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</si>
  <si>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</si>
  <si>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</si>
  <si>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</si>
  <si>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</si>
  <si>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</si>
  <si>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</si>
  <si>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</si>
  <si>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</si>
  <si>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</si>
  <si>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</si>
  <si>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</si>
  <si>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</si>
  <si>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</si>
  <si>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</si>
  <si>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</si>
  <si>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</si>
  <si>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</si>
  <si>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</si>
  <si>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</si>
  <si>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</si>
  <si>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</si>
  <si>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</si>
  <si>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</si>
  <si>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</si>
  <si>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</si>
  <si>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</si>
  <si>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</si>
  <si>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</si>
  <si>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</si>
  <si>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</si>
  <si>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</si>
  <si>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</si>
  <si>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</si>
  <si>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</si>
  <si>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</si>
  <si>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</si>
  <si>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</si>
  <si>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</si>
  <si>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</si>
  <si>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</si>
  <si>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</si>
  <si>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</si>
  <si>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</si>
  <si>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</si>
  <si>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</si>
  <si>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</si>
  <si>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</si>
  <si>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</si>
  <si>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</si>
  <si>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</si>
  <si>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</si>
  <si>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</si>
  <si>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</si>
  <si>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</si>
  <si>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</si>
  <si>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</si>
  <si>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</si>
  <si>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</si>
  <si>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</si>
  <si>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</si>
  <si>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</si>
  <si>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</si>
  <si>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</si>
  <si>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</si>
  <si>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</si>
  <si>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</si>
  <si>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</si>
  <si>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</si>
  <si>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</si>
  <si>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</si>
  <si>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</si>
  <si>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</si>
  <si>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</si>
  <si>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</si>
  <si>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</si>
  <si>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</si>
  <si>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</si>
  <si>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</si>
  <si>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</si>
  <si>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</si>
  <si>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</si>
  <si>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</si>
  <si>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</si>
  <si>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</si>
  <si>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</si>
  <si>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</si>
  <si>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</si>
  <si>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</si>
  <si>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</si>
  <si>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</si>
  <si>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</si>
  <si>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</si>
  <si>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</si>
  <si>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</si>
  <si>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</si>
  <si>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</si>
  <si>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</si>
  <si>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</si>
  <si>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</si>
  <si>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</si>
  <si>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</si>
  <si>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</si>
  <si>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</si>
  <si>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</si>
  <si>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</si>
  <si>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</si>
  <si>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</si>
  <si>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</si>
  <si>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</si>
  <si>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</si>
  <si>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</si>
  <si>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</si>
  <si>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</si>
  <si>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</si>
  <si>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</si>
  <si>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</si>
  <si>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</si>
  <si>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</si>
  <si>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</si>
  <si>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</si>
  <si>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</si>
  <si>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</si>
  <si>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</si>
  <si>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</si>
  <si>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</si>
  <si>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</si>
  <si>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</si>
  <si>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</si>
  <si>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</si>
  <si>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</si>
  <si>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</si>
  <si>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</si>
  <si>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</si>
  <si>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</si>
  <si>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</si>
  <si>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</si>
  <si>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</si>
  <si>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</si>
  <si>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</si>
  <si>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</si>
  <si>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</si>
  <si>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</si>
  <si>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</si>
  <si>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</si>
  <si>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</si>
  <si>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</si>
  <si>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</si>
  <si>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</si>
  <si>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</si>
  <si>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</si>
  <si>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</si>
  <si>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</si>
  <si>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</si>
  <si>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</si>
  <si>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</si>
  <si>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</si>
  <si>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</si>
  <si>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</si>
  <si>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</si>
  <si>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</si>
  <si>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</si>
  <si>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</si>
  <si>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</si>
  <si>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</si>
  <si>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</si>
  <si>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</si>
  <si>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</si>
  <si>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</si>
  <si>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</si>
  <si>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</si>
  <si>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</si>
  <si>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</si>
  <si>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</si>
  <si>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</si>
  <si>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</si>
  <si>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</si>
  <si>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</si>
  <si>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</si>
  <si>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</si>
  <si>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</si>
  <si>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</si>
  <si>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</si>
  <si>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</si>
  <si>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</si>
  <si>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</si>
  <si>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</si>
  <si>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</si>
  <si>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</si>
  <si>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</si>
  <si>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</si>
  <si>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</si>
  <si>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</si>
  <si>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</si>
  <si>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</si>
  <si>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</si>
  <si>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</si>
  <si>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</si>
  <si>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</si>
  <si>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</si>
  <si>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</si>
  <si>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</si>
  <si>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</si>
  <si>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</si>
  <si>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</si>
  <si>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</si>
  <si>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</si>
  <si>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</si>
  <si>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</si>
  <si>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</si>
  <si>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</si>
  <si>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</si>
  <si>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</si>
  <si>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</si>
  <si>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</si>
  <si>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</si>
  <si>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</si>
  <si>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</si>
  <si>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</si>
  <si>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</si>
  <si>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</si>
  <si>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</si>
  <si>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</si>
  <si>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</si>
  <si>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</si>
  <si>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</si>
  <si>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</si>
  <si>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</si>
  <si>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</si>
  <si>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</si>
  <si>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</si>
  <si>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</si>
  <si>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</si>
  <si>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</si>
  <si>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</si>
  <si>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</si>
  <si>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</si>
  <si>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</si>
  <si>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</si>
  <si>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</si>
  <si>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</si>
  <si>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</si>
  <si>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</si>
  <si>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</si>
  <si>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</si>
  <si>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</si>
  <si>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</si>
  <si>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</si>
  <si>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</si>
  <si>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</si>
  <si>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</si>
  <si>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</si>
  <si>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</si>
  <si>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</si>
  <si>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</si>
  <si>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</si>
  <si>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</si>
  <si>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</si>
  <si>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</si>
  <si>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</si>
  <si>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</si>
  <si>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</si>
  <si>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</si>
  <si>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</si>
  <si>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</si>
  <si>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</si>
  <si>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</si>
  <si>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</si>
  <si>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</si>
  <si>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</si>
  <si>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</si>
  <si>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</si>
  <si>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</si>
  <si>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</si>
  <si>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</si>
  <si>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</si>
  <si>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</si>
  <si>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</si>
  <si>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</si>
  <si>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</si>
  <si>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</si>
  <si>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</si>
  <si>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</si>
  <si>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</si>
  <si>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</si>
  <si>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</si>
  <si>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</si>
  <si>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</si>
  <si>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</si>
  <si>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</si>
  <si>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</si>
  <si>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</si>
  <si>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</si>
  <si>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</si>
  <si>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</si>
  <si>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</si>
  <si>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</si>
  <si>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</si>
  <si>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</si>
  <si>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</si>
  <si>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</si>
  <si>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</si>
  <si>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</si>
  <si>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</si>
  <si>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</si>
  <si>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</si>
  <si>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</si>
  <si>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</si>
  <si>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</si>
  <si>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</si>
  <si>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</si>
  <si>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</si>
  <si>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</si>
  <si>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</si>
  <si>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</si>
  <si>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</si>
  <si>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</si>
  <si>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</si>
  <si>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</si>
  <si>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</si>
  <si>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</si>
  <si>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</si>
  <si>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</si>
  <si>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</si>
  <si>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</si>
  <si>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</si>
  <si>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</si>
  <si>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</si>
  <si>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</si>
  <si>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</si>
  <si>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</si>
  <si>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</si>
  <si>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</si>
  <si>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</si>
  <si>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</si>
  <si>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</si>
  <si>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</si>
  <si>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</si>
  <si>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</si>
  <si>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</si>
  <si>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</si>
  <si>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</si>
  <si>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</si>
  <si>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</si>
  <si>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</si>
  <si>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</si>
  <si>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</si>
  <si>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</si>
  <si>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</si>
  <si>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</si>
  <si>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</si>
  <si>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</si>
  <si>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</si>
  <si>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</si>
  <si>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</si>
  <si>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</si>
  <si>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</si>
  <si>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</si>
  <si>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</si>
  <si>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</si>
  <si>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</si>
  <si>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</si>
  <si>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</si>
  <si>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</si>
  <si>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</si>
  <si>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</si>
  <si>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</si>
  <si>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</si>
  <si>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</si>
  <si>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</si>
  <si>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</si>
  <si>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</si>
  <si>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</si>
  <si>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</si>
  <si>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</si>
  <si>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</si>
  <si>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</si>
  <si>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</si>
  <si>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</si>
  <si>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</si>
  <si>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</si>
  <si>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</si>
  <si>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</si>
  <si>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</si>
  <si>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</si>
  <si>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</si>
  <si>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</si>
  <si>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</si>
  <si>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</si>
  <si>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</si>
  <si>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</si>
  <si>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</si>
  <si>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</si>
  <si>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</si>
  <si>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</si>
  <si>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</si>
  <si>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</si>
  <si>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</si>
  <si>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</si>
  <si>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</si>
  <si>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</si>
  <si>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</si>
  <si>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</si>
  <si>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</si>
  <si>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</si>
  <si>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</si>
  <si>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</si>
  <si>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</si>
  <si>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</si>
  <si>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</si>
  <si>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</si>
  <si>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</si>
  <si>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</si>
  <si>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</si>
  <si>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</si>
  <si>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</si>
  <si>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</si>
  <si>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</si>
  <si>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</si>
  <si>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</si>
  <si>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</si>
  <si>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</si>
  <si>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</si>
  <si>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</si>
  <si>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</si>
  <si>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</si>
  <si>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</si>
  <si>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</si>
  <si>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</si>
  <si>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</si>
  <si>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</si>
  <si>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</si>
  <si>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</si>
  <si>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</si>
  <si>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</si>
  <si>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</si>
  <si>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</si>
  <si>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</si>
  <si>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</si>
  <si>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</si>
  <si>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</si>
  <si>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</si>
  <si>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</si>
  <si>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</si>
  <si>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</si>
  <si>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</si>
  <si>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</si>
  <si>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</si>
  <si>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</si>
  <si>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</si>
  <si>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</si>
  <si>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</si>
  <si>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</si>
  <si>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</si>
  <si>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</si>
  <si>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</si>
  <si>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</si>
  <si>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</si>
  <si>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</si>
  <si>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</si>
  <si>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</si>
  <si>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</si>
  <si>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</si>
  <si>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</si>
  <si>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</si>
  <si>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</si>
  <si>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</si>
  <si>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</si>
  <si>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</si>
  <si>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</si>
  <si>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</si>
  <si>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</si>
  <si>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</si>
  <si>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</si>
  <si>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</si>
  <si>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</si>
  <si>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</si>
  <si>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</si>
  <si>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</si>
  <si>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</si>
  <si>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</si>
  <si>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</si>
  <si>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</si>
  <si>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</si>
  <si>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</si>
  <si>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</si>
  <si>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</si>
  <si>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</si>
  <si>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</si>
  <si>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</si>
  <si>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</si>
  <si>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</si>
  <si>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</si>
  <si>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</si>
  <si>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</si>
  <si>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</si>
  <si>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</si>
  <si>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</si>
  <si>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</si>
  <si>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</si>
  <si>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</si>
  <si>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</si>
  <si>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</si>
  <si>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</si>
  <si>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</si>
  <si>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</si>
  <si>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</si>
  <si>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</si>
  <si>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</si>
  <si>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</si>
  <si>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</si>
  <si>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</si>
  <si>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</si>
  <si>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</si>
  <si>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</si>
  <si>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</si>
  <si>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</si>
  <si>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</si>
  <si>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</si>
  <si>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</si>
  <si>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</si>
  <si>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</si>
  <si>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</si>
  <si>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</si>
  <si>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</si>
  <si>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</si>
  <si>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</si>
  <si>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</si>
  <si>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</si>
  <si>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</si>
  <si>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</si>
  <si>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</si>
  <si>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</si>
  <si>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</si>
  <si>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</si>
  <si>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</si>
  <si>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</si>
  <si>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</si>
  <si>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</si>
  <si>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</si>
  <si>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</si>
  <si>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</si>
  <si>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</si>
  <si>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</si>
  <si>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</si>
  <si>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</si>
  <si>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</si>
  <si>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</si>
  <si>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</si>
  <si>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</si>
  <si>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</si>
  <si>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</si>
  <si>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</si>
  <si>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</si>
  <si>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</si>
  <si>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</si>
  <si>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</si>
  <si>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</si>
  <si>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</si>
  <si>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</si>
  <si>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</si>
  <si>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</si>
  <si>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</si>
  <si>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</si>
  <si>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</si>
  <si>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</si>
  <si>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</si>
  <si>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</si>
  <si>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</si>
  <si>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</si>
  <si>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</si>
  <si>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</si>
  <si>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</si>
  <si>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</si>
  <si>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</si>
  <si>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</si>
  <si>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</si>
  <si>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</si>
  <si>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</si>
  <si>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</si>
  <si>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</si>
  <si>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</si>
  <si>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</si>
  <si>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</si>
  <si>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</si>
  <si>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</si>
  <si>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</si>
  <si>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</si>
  <si>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</si>
  <si>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</si>
  <si>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</si>
  <si>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</si>
  <si>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</si>
  <si>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</si>
  <si>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</si>
  <si>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</si>
  <si>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</si>
  <si>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</si>
  <si>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</si>
  <si>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</si>
  <si>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</si>
  <si>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</si>
  <si>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</si>
  <si>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</si>
  <si>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</si>
  <si>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</si>
  <si>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</si>
  <si>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</si>
  <si>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</si>
  <si>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</si>
  <si>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</si>
  <si>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</si>
  <si>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</si>
  <si>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</si>
  <si>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</si>
  <si>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</si>
  <si>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</si>
  <si>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</si>
  <si>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</si>
  <si>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</si>
  <si>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</si>
  <si>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</si>
  <si>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</si>
  <si>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</si>
  <si>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</si>
  <si>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</si>
  <si>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</si>
  <si>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</si>
  <si>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</si>
  <si>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</si>
  <si>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</si>
  <si>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</si>
  <si>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</si>
  <si>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</si>
  <si>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</si>
  <si>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</si>
  <si>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</si>
  <si>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</si>
  <si>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</si>
  <si>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</si>
  <si>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</si>
  <si>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</si>
  <si>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</si>
  <si>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</si>
  <si>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</si>
  <si>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</si>
  <si>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</si>
  <si>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</si>
  <si>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</si>
  <si>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</si>
  <si>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</si>
  <si>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</si>
  <si>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</si>
  <si>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</si>
  <si>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</si>
  <si>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</si>
  <si>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</si>
  <si>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</si>
  <si>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</si>
  <si>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</si>
  <si>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</si>
  <si>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</si>
  <si>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</si>
  <si>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</si>
  <si>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</si>
  <si>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</si>
  <si>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</si>
  <si>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</si>
  <si>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</si>
  <si>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</si>
  <si>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</si>
  <si>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</si>
  <si>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</si>
  <si>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</si>
  <si>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</si>
  <si>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</si>
  <si>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</si>
  <si>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</si>
  <si>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</si>
  <si>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</si>
  <si>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</si>
  <si>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</si>
  <si>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</si>
  <si>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</si>
  <si>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</si>
  <si>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</si>
  <si>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</si>
  <si>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</si>
  <si>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</si>
  <si>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</si>
  <si>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</si>
  <si>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</si>
  <si>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</si>
  <si>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</si>
  <si>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</si>
  <si>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</si>
  <si>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</si>
  <si>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</si>
  <si>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</si>
  <si>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</si>
  <si>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</si>
  <si>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</si>
  <si>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</si>
  <si>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</si>
  <si>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</si>
  <si>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</si>
  <si>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</si>
  <si>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</si>
  <si>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</si>
  <si>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</si>
  <si>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</si>
  <si>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</si>
  <si>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</si>
  <si>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</si>
  <si>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</si>
  <si>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</si>
  <si>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</si>
  <si>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</si>
  <si>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</si>
  <si>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</si>
  <si>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</si>
  <si>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</si>
  <si>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</si>
  <si>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</si>
  <si>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</si>
  <si>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</si>
  <si>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</si>
  <si>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</si>
  <si>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</si>
  <si>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</si>
  <si>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</si>
  <si>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</si>
  <si>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</si>
  <si>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</si>
  <si>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</si>
  <si>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</si>
  <si>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</si>
  <si>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</si>
  <si>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</si>
  <si>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</si>
  <si>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</si>
  <si>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</si>
  <si>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</si>
  <si>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</si>
  <si>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</si>
  <si>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</si>
  <si>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</si>
  <si>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</si>
  <si>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</si>
  <si>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</si>
  <si>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</si>
  <si>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</si>
  <si>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</si>
  <si>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</si>
  <si>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</si>
  <si>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</si>
  <si>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</si>
  <si>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</si>
  <si>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</si>
  <si>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</si>
  <si>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</si>
  <si>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</si>
  <si>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</si>
  <si>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</si>
  <si>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</si>
  <si>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</si>
  <si>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</si>
  <si>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</si>
  <si>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</si>
  <si>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</si>
  <si>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</si>
  <si>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</si>
  <si>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</si>
  <si>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</si>
  <si>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</si>
  <si>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</si>
  <si>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</si>
  <si>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</si>
  <si>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</si>
  <si>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</si>
  <si>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</si>
  <si>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</si>
  <si>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</si>
  <si>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</si>
  <si>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</si>
  <si>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</si>
  <si>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</si>
  <si>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</si>
  <si>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</si>
  <si>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</si>
  <si>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</si>
  <si>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</si>
  <si>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</si>
  <si>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</si>
  <si>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</si>
  <si>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</si>
  <si>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</si>
  <si>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</si>
  <si>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</si>
  <si>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</si>
  <si>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</si>
  <si>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</si>
  <si>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</si>
  <si>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</si>
  <si>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</si>
  <si>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</si>
  <si>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</si>
  <si>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</si>
  <si>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</si>
  <si>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</si>
  <si>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</si>
  <si>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</si>
  <si>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</si>
  <si>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</si>
  <si>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</si>
  <si>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</si>
  <si>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</si>
  <si>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</si>
  <si>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</si>
  <si>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</si>
  <si>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</si>
  <si>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</si>
  <si>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</si>
  <si>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</si>
  <si>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</si>
  <si>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</si>
  <si>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</si>
  <si>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</si>
  <si>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</si>
  <si>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</si>
  <si>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</si>
  <si>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</si>
  <si>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</si>
  <si>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</si>
  <si>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</si>
  <si>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</si>
  <si>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</si>
  <si>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</si>
  <si>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</si>
  <si>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</si>
  <si>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</si>
  <si>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</si>
  <si>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</si>
  <si>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</si>
  <si>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</si>
  <si>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</si>
  <si>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</si>
  <si>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</si>
  <si>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</si>
  <si>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</si>
  <si>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</si>
  <si>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</si>
  <si>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</si>
  <si>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</si>
  <si>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</si>
  <si>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</si>
  <si>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</si>
  <si>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</si>
  <si>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</si>
  <si>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</si>
  <si>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</si>
  <si>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</si>
  <si>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</si>
  <si>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</si>
  <si>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</si>
  <si>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</si>
  <si>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</si>
  <si>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</si>
  <si>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</si>
  <si>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</si>
  <si>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</si>
  <si>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</si>
  <si>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</si>
  <si>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</si>
  <si>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</si>
  <si>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</si>
  <si>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</si>
  <si>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</si>
  <si>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</si>
  <si>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</si>
  <si>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</si>
  <si>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</si>
  <si>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</si>
  <si>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</si>
  <si>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</si>
  <si>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</si>
  <si>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</si>
  <si>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</si>
  <si>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</si>
  <si>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</si>
  <si>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</si>
  <si>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</si>
  <si>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</si>
  <si>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</si>
  <si>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</si>
  <si>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</si>
  <si>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</si>
  <si>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</si>
  <si>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</si>
  <si>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</si>
  <si>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</si>
  <si>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</si>
  <si>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</si>
  <si>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</si>
  <si>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</si>
  <si>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</si>
  <si>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</si>
  <si>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</si>
  <si>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</si>
  <si>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</si>
  <si>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</si>
  <si>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</si>
  <si>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</si>
  <si>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</si>
  <si>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</si>
  <si>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</si>
  <si>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</si>
  <si>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</si>
  <si>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</si>
  <si>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</si>
  <si>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</si>
  <si>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</si>
  <si>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</si>
  <si>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</si>
  <si>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</si>
  <si>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</si>
  <si>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</si>
  <si>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</si>
  <si>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</si>
  <si>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</si>
  <si>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</si>
  <si>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</si>
  <si>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</si>
  <si>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</si>
  <si>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</si>
  <si>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</si>
  <si>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</si>
  <si>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</si>
  <si>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</si>
  <si>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</si>
  <si>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</si>
  <si>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</si>
  <si>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</si>
  <si>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</si>
  <si>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</si>
  <si>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</si>
  <si>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</si>
  <si>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</si>
  <si>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</si>
  <si>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</si>
  <si>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</si>
  <si>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</si>
  <si>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</si>
  <si>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</si>
  <si>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</si>
  <si>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</si>
  <si>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</si>
  <si>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</si>
  <si>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</si>
  <si>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</si>
  <si>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</si>
  <si>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</si>
  <si>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</si>
  <si>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</si>
  <si>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</si>
  <si>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</si>
  <si>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</si>
  <si>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</si>
  <si>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</si>
  <si>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</si>
  <si>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</si>
  <si>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</si>
  <si>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</si>
  <si>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</si>
  <si>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</si>
  <si>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</si>
  <si>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</si>
  <si>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</si>
  <si>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</si>
  <si>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</si>
  <si>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</si>
  <si>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</si>
  <si>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</si>
  <si>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</si>
  <si>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</si>
  <si>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</si>
  <si>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</si>
  <si>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</si>
  <si>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</si>
  <si>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</si>
  <si>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</si>
  <si>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</si>
  <si>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</si>
  <si>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</si>
  <si>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</si>
  <si>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</si>
  <si>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</si>
  <si>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</si>
  <si>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</si>
  <si>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</si>
  <si>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</si>
  <si>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</si>
  <si>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</si>
  <si>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</si>
  <si>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</si>
  <si>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</si>
  <si>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</si>
  <si>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</si>
  <si>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</si>
  <si>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</si>
  <si>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</si>
  <si>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</si>
  <si>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</si>
  <si>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</si>
  <si>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</si>
  <si>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</si>
  <si>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</si>
  <si>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</si>
  <si>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</si>
  <si>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</si>
  <si>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</si>
  <si>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</si>
  <si>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</si>
  <si>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</si>
  <si>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</si>
  <si>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</si>
  <si>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</si>
  <si>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</si>
  <si>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</si>
  <si>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</si>
  <si>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</si>
  <si>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</si>
  <si>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</si>
  <si>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</si>
  <si>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</si>
  <si>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</si>
  <si>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</si>
  <si>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</si>
  <si>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</si>
  <si>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</si>
  <si>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</si>
  <si>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</si>
  <si>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</si>
  <si>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</si>
  <si>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</si>
  <si>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</si>
  <si>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</si>
  <si>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</si>
  <si>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</si>
  <si>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</si>
  <si>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</si>
  <si>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</si>
  <si>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</si>
  <si>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</si>
  <si>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</si>
  <si>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</si>
  <si>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</si>
  <si>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</si>
  <si>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</si>
  <si>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</si>
  <si>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</si>
  <si>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</si>
  <si>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</si>
  <si>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</si>
  <si>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</si>
  <si>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</si>
  <si>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</si>
  <si>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</si>
  <si>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</si>
  <si>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</si>
  <si>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</si>
  <si>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</si>
  <si>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</si>
  <si>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</si>
  <si>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</si>
  <si>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</si>
  <si>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</si>
  <si>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</si>
  <si>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</si>
  <si>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</si>
  <si>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</si>
  <si>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</si>
  <si>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</si>
  <si>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</si>
  <si>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</si>
  <si>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</si>
  <si>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</si>
  <si>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</si>
  <si>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</si>
  <si>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</si>
  <si>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</si>
  <si>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</si>
  <si>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</si>
  <si>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</si>
  <si>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</si>
  <si>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</si>
  <si>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</si>
  <si>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</si>
  <si>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</si>
  <si>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</si>
  <si>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</si>
  <si>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</si>
  <si>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</si>
  <si>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</si>
  <si>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</si>
  <si>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</si>
  <si>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</si>
  <si>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</si>
  <si>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</si>
  <si>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</si>
  <si>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</si>
  <si>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</si>
  <si>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</si>
  <si>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</si>
  <si>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</si>
  <si>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</si>
  <si>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</si>
  <si>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</si>
  <si>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</si>
  <si>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</si>
  <si>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</si>
  <si>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</si>
  <si>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</si>
  <si>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</si>
  <si>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</si>
  <si>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</si>
  <si>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</si>
  <si>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</si>
  <si>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</si>
  <si>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</si>
  <si>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</si>
  <si>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</si>
  <si>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</si>
  <si>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</si>
  <si>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</si>
  <si>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</si>
  <si>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</si>
  <si>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</si>
  <si>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</si>
  <si>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</si>
  <si>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</si>
  <si>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</si>
  <si>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</si>
  <si>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</si>
  <si>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</si>
  <si>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</si>
  <si>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</si>
  <si>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</si>
  <si>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</si>
  <si>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</si>
  <si>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</si>
  <si>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</si>
  <si>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</si>
  <si>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</si>
  <si>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</si>
  <si>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</si>
  <si>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</si>
  <si>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</si>
  <si>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</si>
  <si>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</si>
  <si>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</si>
  <si>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</si>
  <si>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</si>
  <si>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</si>
  <si>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</si>
  <si>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</si>
  <si>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</si>
  <si>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</si>
  <si>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</si>
  <si>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</si>
  <si>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</si>
  <si>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</si>
  <si>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</si>
  <si>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</si>
  <si>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</si>
  <si>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</si>
  <si>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</si>
  <si>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</si>
  <si>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</si>
  <si>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</si>
  <si>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</si>
  <si>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</si>
  <si>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</si>
  <si>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</si>
  <si>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</si>
  <si>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</si>
  <si>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</si>
  <si>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</si>
  <si>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</si>
  <si>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</si>
  <si>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</si>
  <si>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</si>
  <si>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</si>
  <si>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</si>
  <si>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</si>
  <si>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</si>
  <si>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</si>
  <si>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</si>
  <si>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</si>
  <si>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</si>
  <si>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</si>
  <si>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</si>
  <si>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</si>
  <si>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</si>
  <si>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</si>
  <si>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</si>
  <si>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</si>
  <si>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</si>
  <si>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</si>
  <si>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</si>
  <si>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</si>
  <si>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</si>
  <si>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</si>
  <si>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</si>
  <si>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</si>
  <si>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</si>
  <si>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</si>
  <si>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</si>
  <si>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</si>
  <si>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</si>
  <si>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</si>
  <si>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</si>
  <si>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</si>
  <si>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</si>
  <si>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</si>
  <si>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</si>
  <si>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</si>
  <si>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</si>
  <si>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</si>
  <si>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</si>
  <si>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</si>
  <si>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</si>
  <si>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</si>
  <si>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</si>
  <si>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</si>
  <si>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</si>
  <si>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</si>
  <si>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</si>
  <si>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</si>
  <si>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</si>
  <si>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</si>
  <si>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</si>
  <si>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</si>
  <si>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</si>
  <si>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</si>
  <si>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</si>
  <si>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</si>
  <si>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</si>
  <si>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</si>
  <si>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</si>
  <si>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</si>
  <si>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</si>
  <si>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</si>
  <si>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</si>
  <si>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</si>
  <si>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</si>
  <si>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</si>
  <si>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</si>
  <si>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</si>
  <si>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</si>
  <si>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</si>
  <si>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</si>
  <si>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</si>
  <si>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</si>
  <si>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</si>
  <si>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</si>
  <si>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</si>
  <si>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</si>
  <si>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</si>
  <si>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</si>
  <si>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</si>
  <si>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</si>
  <si>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</si>
  <si>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</si>
  <si>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</si>
  <si>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</si>
  <si>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</si>
  <si>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</si>
  <si>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</si>
  <si>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</si>
  <si>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</si>
  <si>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</si>
  <si>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</si>
  <si>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</si>
  <si>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</si>
  <si>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</si>
  <si>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</si>
  <si>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</si>
  <si>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</si>
  <si>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</si>
  <si>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</si>
  <si>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</si>
  <si>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</si>
  <si>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</si>
  <si>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</si>
  <si>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</si>
  <si>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</si>
  <si>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</si>
  <si>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</si>
  <si>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</si>
  <si>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</si>
  <si>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</si>
  <si>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</si>
  <si>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</si>
  <si>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</si>
  <si>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</si>
  <si>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</si>
  <si>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</si>
  <si>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</si>
  <si>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</si>
  <si>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</si>
  <si>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</si>
  <si>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</si>
  <si>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</si>
  <si>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</si>
  <si>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</si>
  <si>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</si>
  <si>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</si>
  <si>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</si>
  <si>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</si>
  <si>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</si>
  <si>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</si>
  <si>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</si>
  <si>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</si>
  <si>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</si>
  <si>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</si>
  <si>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</si>
  <si>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</si>
  <si>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</si>
  <si>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</si>
  <si>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</si>
  <si>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</si>
  <si>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</si>
  <si>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</si>
  <si>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</si>
  <si>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</si>
  <si>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</si>
  <si>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</si>
  <si>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</si>
  <si>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</si>
  <si>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</si>
  <si>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</si>
  <si>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</si>
  <si>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</si>
  <si>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</si>
  <si>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</si>
  <si>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</si>
  <si>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</si>
  <si>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</si>
  <si>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</si>
  <si>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</si>
  <si>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</si>
  <si>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</si>
  <si>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</si>
  <si>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</si>
  <si>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</si>
  <si>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</si>
  <si>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</si>
  <si>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</si>
  <si>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</si>
  <si>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</si>
  <si>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</si>
  <si>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</si>
  <si>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</si>
  <si>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</si>
  <si>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</si>
  <si>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</si>
  <si>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</si>
  <si>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</si>
  <si>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</si>
  <si>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</si>
  <si>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</si>
  <si>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</si>
  <si>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</si>
  <si>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</si>
  <si>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</si>
  <si>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</si>
  <si>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</si>
  <si>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</si>
  <si>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</si>
  <si>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</si>
  <si>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</si>
  <si>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</si>
  <si>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</si>
  <si>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</si>
  <si>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</si>
  <si>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</si>
  <si>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</si>
  <si>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</si>
  <si>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</si>
  <si>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</si>
  <si>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</si>
  <si>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</si>
  <si>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</si>
  <si>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</si>
  <si>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</si>
  <si>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</si>
  <si>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</si>
  <si>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</si>
  <si>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</si>
  <si>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</si>
  <si>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</si>
  <si>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</si>
  <si>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</si>
  <si>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</si>
  <si>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</si>
  <si>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</si>
  <si>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</si>
  <si>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</si>
  <si>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</si>
  <si>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</si>
  <si>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</si>
  <si>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</si>
  <si>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</si>
  <si>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</si>
  <si>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</si>
  <si>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</si>
  <si>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</si>
  <si>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</si>
  <si>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</si>
  <si>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</si>
  <si>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</si>
  <si>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</si>
  <si>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</si>
  <si>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</si>
  <si>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</si>
  <si>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</si>
  <si>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</si>
  <si>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</si>
  <si>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</si>
  <si>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</si>
  <si>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</si>
  <si>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</si>
  <si>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</si>
  <si>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</si>
  <si>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</si>
  <si>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</si>
  <si>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</si>
  <si>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</si>
  <si>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</si>
  <si>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</si>
  <si>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</si>
  <si>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</si>
  <si>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</si>
  <si>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</si>
  <si>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</si>
  <si>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</si>
  <si>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</si>
  <si>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</si>
  <si>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</si>
  <si>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</si>
  <si>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</si>
  <si>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</si>
  <si>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</si>
  <si>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</si>
  <si>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</si>
  <si>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</si>
  <si>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</si>
  <si>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</si>
  <si>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</si>
  <si>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</si>
  <si>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</si>
  <si>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</si>
  <si>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</si>
  <si>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</si>
  <si>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</si>
  <si>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</si>
  <si>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</si>
  <si>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</si>
  <si>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</si>
  <si>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</si>
  <si>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</si>
  <si>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</si>
  <si>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</si>
  <si>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</si>
  <si>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</si>
  <si>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</si>
  <si>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</si>
  <si>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</si>
  <si>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</si>
  <si>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</si>
  <si>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</si>
  <si>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</si>
  <si>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</si>
  <si>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</si>
  <si>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</si>
  <si>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</si>
  <si>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</si>
  <si>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</si>
  <si>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</si>
  <si>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</si>
  <si>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</si>
  <si>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</si>
  <si>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</si>
  <si>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</si>
  <si>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</si>
  <si>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</si>
  <si>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</si>
  <si>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</si>
  <si>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</si>
  <si>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</si>
  <si>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</si>
  <si>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</si>
  <si>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</si>
  <si>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</si>
  <si>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</si>
  <si>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</si>
  <si>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</si>
  <si>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</si>
  <si>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</si>
  <si>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</si>
  <si>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</si>
  <si>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</si>
  <si>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</si>
  <si>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</si>
  <si>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</si>
  <si>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</si>
  <si>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</si>
  <si>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</si>
  <si>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</si>
  <si>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</si>
  <si>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</si>
  <si>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</si>
  <si>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</si>
  <si>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</si>
  <si>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</si>
  <si>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</si>
  <si>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</si>
  <si>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</si>
  <si>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</si>
  <si>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</si>
  <si>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</si>
  <si>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</si>
  <si>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</si>
  <si>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</si>
  <si>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</si>
  <si>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</si>
  <si>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</si>
  <si>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</si>
  <si>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</si>
  <si>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</si>
  <si>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</si>
  <si>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</si>
  <si>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</si>
  <si>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</si>
  <si>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</si>
  <si>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</si>
  <si>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</si>
  <si>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</si>
  <si>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</si>
  <si>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</si>
  <si>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</si>
  <si>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</si>
  <si>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</si>
  <si>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</si>
  <si>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</si>
  <si>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</si>
  <si>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</si>
  <si>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</si>
  <si>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</si>
  <si>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</si>
  <si>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</si>
  <si>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</si>
  <si>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</si>
  <si>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</si>
  <si>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</si>
  <si>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</si>
  <si>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</si>
  <si>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</si>
  <si>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</si>
  <si>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</si>
  <si>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</si>
  <si>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</si>
  <si>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</si>
  <si>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</si>
  <si>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</si>
  <si>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</si>
  <si>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</si>
  <si>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</si>
  <si>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</si>
  <si>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</si>
  <si>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</si>
  <si>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</si>
  <si>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</si>
  <si>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</si>
  <si>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</si>
  <si>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</si>
  <si>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</si>
  <si>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</si>
  <si>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</si>
  <si>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</si>
  <si>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</si>
  <si>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</si>
  <si>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</si>
  <si>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</si>
  <si>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</si>
  <si>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</si>
  <si>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</si>
  <si>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</si>
  <si>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</si>
  <si>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</si>
  <si>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</si>
  <si>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</si>
  <si>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</si>
  <si>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</si>
  <si>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</si>
  <si>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</si>
  <si>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</si>
  <si>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</si>
  <si>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</si>
  <si>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</si>
  <si>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</si>
  <si>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</si>
  <si>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</si>
  <si>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</si>
  <si>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</si>
  <si>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</si>
  <si>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</si>
  <si>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</si>
  <si>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</si>
  <si>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</si>
  <si>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</si>
  <si>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</si>
  <si>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</si>
  <si>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</si>
  <si>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</si>
  <si>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</si>
  <si>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</si>
  <si>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</si>
  <si>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</si>
  <si>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</si>
  <si>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</si>
  <si>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</si>
  <si>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</si>
  <si>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</si>
  <si>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</si>
  <si>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</si>
  <si>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</si>
  <si>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</si>
  <si>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</si>
  <si>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</si>
  <si>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</si>
  <si>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</si>
  <si>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</si>
  <si>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</si>
  <si>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</si>
  <si>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</si>
  <si>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</si>
  <si>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</si>
  <si>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</si>
  <si>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</si>
  <si>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</si>
  <si>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</si>
  <si>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</si>
  <si>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</si>
  <si>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</si>
  <si>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</si>
  <si>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</si>
  <si>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</si>
  <si>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</si>
  <si>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</si>
  <si>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</si>
  <si>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</si>
  <si>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</si>
  <si>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</si>
  <si>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</si>
  <si>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</si>
  <si>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</si>
  <si>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</si>
  <si>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</si>
  <si>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</si>
  <si>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</si>
  <si>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</si>
  <si>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</si>
  <si>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</si>
  <si>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</si>
  <si>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</si>
  <si>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</si>
  <si>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</si>
  <si>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</si>
  <si>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</si>
  <si>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</si>
  <si>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</si>
  <si>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</si>
  <si>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</si>
  <si>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</si>
  <si>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</si>
  <si>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</si>
  <si>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</si>
  <si>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</si>
  <si>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</si>
  <si>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</si>
  <si>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</si>
  <si>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</si>
  <si>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</si>
  <si>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</si>
  <si>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</si>
  <si>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</si>
  <si>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</si>
  <si>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</si>
  <si>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</si>
  <si>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</si>
  <si>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</si>
  <si>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</si>
  <si>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</si>
  <si>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</si>
  <si>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</si>
  <si>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</si>
  <si>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</si>
  <si>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</si>
  <si>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</si>
  <si>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</si>
  <si>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</si>
  <si>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</si>
  <si>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</si>
  <si>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</si>
  <si>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</si>
  <si>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</si>
  <si>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</si>
  <si>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</si>
  <si>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</si>
  <si>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</si>
  <si>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</si>
  <si>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</si>
  <si>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</si>
  <si>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</si>
  <si>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</si>
  <si>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</si>
  <si>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</si>
  <si>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</si>
  <si>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</si>
  <si>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</si>
  <si>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</si>
  <si>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</si>
  <si>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</si>
  <si>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</si>
  <si>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</si>
  <si>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</si>
  <si>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</si>
  <si>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</si>
  <si>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</si>
  <si>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</si>
  <si>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</si>
  <si>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</si>
  <si>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</si>
  <si>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</si>
  <si>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</si>
  <si>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</si>
  <si>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</si>
  <si>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</si>
  <si>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</si>
  <si>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</si>
  <si>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</si>
  <si>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</si>
  <si>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</si>
  <si>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</si>
  <si>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</si>
  <si>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</si>
  <si>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</si>
  <si>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</si>
  <si>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</si>
  <si>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</si>
  <si>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</si>
  <si>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</si>
  <si>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</si>
  <si>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</si>
  <si>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</si>
  <si>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</si>
  <si>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</si>
  <si>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</si>
  <si>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</si>
  <si>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</si>
  <si>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</si>
  <si>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</si>
  <si>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</si>
  <si>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</si>
  <si>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</si>
  <si>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</si>
  <si>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</si>
  <si>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</si>
  <si>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</si>
  <si>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</si>
  <si>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</si>
  <si>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</si>
  <si>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</si>
  <si>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</si>
  <si>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</si>
  <si>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</si>
  <si>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</si>
  <si>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</si>
  <si>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</si>
  <si>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</si>
  <si>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</si>
  <si>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</si>
  <si>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</si>
  <si>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</si>
  <si>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</si>
  <si>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</si>
  <si>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</si>
  <si>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</si>
  <si>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</si>
  <si>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</si>
  <si>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</si>
  <si>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</si>
  <si>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</si>
  <si>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</si>
  <si>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</si>
  <si>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</si>
  <si>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</si>
  <si>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</si>
  <si>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</si>
  <si>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</si>
  <si>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</si>
  <si>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</si>
  <si>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</si>
  <si>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</si>
  <si>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</si>
  <si>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</si>
  <si>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</si>
  <si>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</si>
  <si>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</si>
  <si>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</si>
  <si>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</si>
  <si>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</si>
  <si>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</si>
  <si>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</si>
  <si>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</si>
  <si>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</si>
  <si>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</si>
  <si>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</si>
  <si>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</si>
  <si>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</si>
  <si>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</si>
  <si>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</si>
  <si>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</si>
  <si>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</si>
  <si>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</si>
  <si>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</si>
  <si>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</si>
  <si>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</si>
  <si>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</si>
  <si>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</si>
  <si>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</si>
  <si>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</si>
  <si>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</si>
  <si>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</si>
  <si>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</si>
  <si>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</si>
  <si>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</si>
  <si>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</si>
  <si>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</si>
  <si>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</si>
  <si>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</si>
  <si>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</si>
  <si>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</si>
  <si>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</si>
  <si>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</si>
  <si>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</si>
  <si>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</si>
  <si>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</si>
  <si>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</si>
  <si>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</si>
  <si>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</si>
  <si>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</si>
  <si>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</si>
  <si>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</si>
  <si>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</si>
  <si>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</si>
  <si>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</si>
  <si>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</si>
  <si>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</si>
  <si>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</si>
  <si>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</si>
  <si>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</si>
  <si>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</si>
  <si>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</si>
  <si>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</si>
  <si>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</si>
  <si>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</si>
  <si>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</si>
  <si>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</si>
  <si>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</si>
  <si>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</si>
  <si>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</si>
  <si>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</si>
  <si>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</si>
  <si>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</si>
  <si>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</si>
  <si>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</si>
  <si>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</si>
  <si>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</si>
  <si>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</si>
  <si>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</si>
  <si>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</si>
  <si>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</si>
  <si>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</si>
  <si>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</si>
  <si>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</si>
  <si>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</si>
  <si>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</si>
  <si>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</si>
  <si>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</si>
  <si>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</si>
  <si>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</si>
  <si>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</si>
  <si>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</si>
  <si>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</si>
  <si>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</si>
  <si>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</si>
  <si>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</si>
  <si>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</si>
  <si>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</si>
  <si>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</si>
  <si>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</si>
  <si>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</si>
  <si>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</si>
  <si>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</si>
  <si>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</si>
  <si>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</si>
  <si>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</si>
  <si>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</si>
  <si>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</si>
  <si>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</si>
  <si>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</si>
  <si>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</si>
  <si>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</si>
  <si>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</si>
  <si>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</si>
  <si>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</si>
  <si>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</si>
  <si>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</si>
  <si>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</si>
  <si>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</si>
  <si>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</si>
  <si>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</si>
  <si>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</si>
  <si>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</si>
  <si>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</si>
  <si>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</si>
  <si>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</si>
  <si>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</si>
  <si>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</si>
  <si>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</si>
  <si>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</si>
  <si>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</si>
  <si>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</si>
  <si>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</si>
  <si>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</si>
  <si>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</si>
  <si>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</si>
  <si>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</si>
  <si>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</si>
  <si>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</si>
  <si>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</si>
  <si>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</si>
  <si>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</si>
  <si>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</si>
  <si>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</si>
  <si>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</si>
  <si>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</si>
  <si>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</si>
  <si>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</si>
  <si>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</si>
  <si>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</si>
  <si>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</si>
  <si>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</si>
  <si>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</si>
  <si>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</si>
  <si>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</si>
  <si>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</si>
  <si>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</si>
  <si>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</si>
  <si>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</si>
  <si>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</si>
  <si>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</si>
  <si>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</si>
  <si>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</si>
  <si>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</si>
  <si>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</si>
  <si>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</si>
  <si>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</si>
  <si>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</si>
  <si>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</si>
  <si>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</si>
  <si>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</si>
  <si>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</si>
  <si>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</si>
  <si>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</si>
  <si>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</si>
  <si>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</si>
  <si>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</si>
  <si>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</si>
  <si>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</si>
  <si>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</si>
  <si>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</si>
  <si>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</si>
  <si>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</si>
  <si>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</si>
  <si>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</si>
  <si>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</si>
  <si>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</si>
  <si>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</si>
  <si>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</si>
  <si>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</si>
  <si>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</si>
  <si>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</si>
  <si>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</si>
  <si>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</si>
  <si>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</si>
  <si>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</si>
  <si>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</si>
  <si>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</si>
  <si>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</si>
  <si>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</si>
  <si>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</si>
  <si>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</si>
  <si>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</si>
  <si>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</si>
  <si>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</si>
  <si>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</si>
  <si>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</si>
  <si>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</si>
  <si>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</si>
  <si>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</si>
  <si>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</si>
  <si>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</si>
  <si>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</si>
  <si>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</si>
  <si>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</si>
  <si>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</si>
  <si>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</si>
  <si>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</si>
  <si>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</si>
  <si>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</si>
  <si>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</si>
  <si>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</si>
  <si>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</si>
  <si>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</si>
  <si>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</si>
  <si>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</si>
  <si>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</si>
  <si>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</si>
  <si>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</si>
  <si>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</si>
  <si>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</si>
  <si>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</si>
  <si>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</si>
  <si>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</si>
  <si>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</si>
  <si>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</si>
  <si>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</si>
  <si>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</si>
  <si>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</si>
  <si>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</si>
  <si>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</si>
  <si>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</si>
  <si>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</si>
  <si>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</si>
  <si>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</si>
  <si>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</si>
  <si>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</si>
  <si>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</si>
  <si>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</si>
  <si>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</si>
  <si>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</si>
  <si>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</si>
  <si>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</si>
  <si>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</si>
  <si>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</si>
  <si>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</si>
  <si>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</si>
  <si>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</si>
  <si>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</si>
  <si>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</si>
  <si>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</si>
  <si>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</si>
  <si>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</si>
  <si>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</si>
  <si>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</si>
  <si>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</si>
  <si>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</si>
  <si>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</si>
  <si>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</si>
  <si>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</si>
  <si>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</si>
  <si>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</si>
  <si>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</si>
  <si>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</si>
  <si>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</si>
  <si>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</si>
  <si>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</si>
  <si>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</si>
  <si>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</si>
  <si>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</si>
  <si>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</si>
  <si>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</si>
  <si>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</si>
  <si>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</si>
  <si>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</si>
  <si>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</si>
  <si>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</si>
  <si>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</si>
  <si>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</si>
  <si>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</si>
  <si>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</si>
  <si>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</si>
  <si>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</si>
  <si>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</si>
  <si>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</si>
  <si>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</si>
  <si>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</si>
  <si>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</si>
  <si>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</si>
  <si>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</si>
  <si>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</si>
  <si>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</si>
  <si>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</si>
  <si>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</si>
  <si>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</si>
  <si>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</si>
  <si>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</si>
  <si>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</si>
  <si>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</si>
  <si>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</si>
  <si>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</si>
  <si>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</si>
  <si>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</si>
  <si>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</si>
  <si>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</si>
  <si>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</si>
  <si>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</si>
  <si>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</si>
  <si>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</si>
  <si>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</si>
  <si>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</si>
  <si>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</si>
  <si>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</si>
  <si>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</si>
  <si>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</si>
  <si>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</si>
  <si>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</si>
  <si>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</si>
  <si>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</si>
  <si>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</si>
  <si>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</si>
  <si>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</si>
  <si>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</si>
  <si>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</si>
  <si>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</si>
  <si>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</si>
  <si>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</si>
  <si>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</si>
  <si>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</si>
  <si>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</si>
  <si>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</si>
  <si>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</si>
  <si>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</si>
  <si>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</si>
  <si>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</si>
  <si>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</si>
  <si>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</si>
  <si>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</si>
  <si>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</si>
  <si>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</si>
  <si>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</si>
  <si>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</si>
  <si>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</si>
  <si>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</si>
  <si>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</si>
  <si>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</si>
  <si>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</si>
  <si>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</si>
  <si>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</si>
  <si>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</si>
  <si>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</si>
  <si>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</si>
  <si>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</si>
  <si>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</si>
  <si>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</si>
  <si>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</si>
  <si>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</si>
  <si>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</si>
  <si>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</si>
  <si>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</si>
  <si>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</si>
  <si>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</si>
  <si>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</si>
  <si>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</si>
  <si>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</si>
  <si>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</si>
  <si>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</si>
  <si>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</si>
  <si>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</si>
  <si>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</si>
  <si>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</si>
  <si>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</si>
  <si>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</si>
  <si>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</si>
  <si>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</si>
  <si>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</si>
  <si>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</si>
  <si>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</si>
  <si>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</si>
  <si>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</si>
  <si>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</si>
  <si>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</si>
  <si>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</si>
  <si>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</si>
  <si>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</si>
  <si>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</si>
  <si>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</si>
  <si>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</si>
  <si>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</si>
  <si>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</si>
  <si>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</si>
  <si>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</si>
  <si>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</si>
  <si>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</si>
  <si>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</si>
  <si>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</si>
  <si>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</si>
  <si>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</si>
  <si>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</si>
  <si>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</si>
  <si>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</si>
  <si>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</si>
  <si>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</si>
  <si>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</si>
  <si>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</si>
  <si>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</si>
  <si>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</si>
  <si>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</si>
  <si>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</si>
  <si>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</si>
  <si>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</si>
  <si>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</si>
  <si>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</si>
  <si>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</si>
  <si>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</si>
  <si>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</si>
  <si>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</si>
  <si>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</si>
  <si>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</si>
  <si>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</si>
  <si>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</si>
  <si>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</si>
  <si>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</si>
  <si>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</si>
  <si>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</si>
  <si>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</si>
  <si>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</si>
  <si>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</si>
  <si>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</si>
  <si>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</si>
  <si>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</si>
  <si>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</si>
  <si>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</si>
  <si>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</si>
  <si>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</si>
  <si>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</si>
  <si>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</si>
  <si>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</si>
  <si>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</si>
  <si>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</si>
  <si>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</si>
  <si>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</si>
  <si>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</si>
  <si>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</si>
  <si>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</si>
  <si>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</si>
  <si>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</si>
  <si>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</si>
  <si>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</si>
  <si>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</si>
  <si>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</si>
  <si>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</si>
  <si>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</si>
  <si>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</si>
  <si>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</si>
  <si>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</si>
  <si>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</si>
  <si>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</si>
  <si>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</si>
  <si>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</si>
  <si>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</si>
  <si>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</si>
  <si>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</si>
  <si>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</si>
  <si>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</si>
  <si>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</si>
  <si>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</si>
  <si>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</si>
  <si>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</si>
  <si>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</si>
  <si>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</si>
  <si>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</si>
  <si>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</si>
  <si>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</si>
  <si>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</si>
  <si>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</si>
  <si>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</si>
  <si>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</si>
  <si>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</si>
  <si>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</si>
  <si>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</si>
  <si>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</si>
  <si>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</si>
  <si>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</si>
  <si>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</si>
  <si>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</si>
  <si>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</si>
  <si>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</si>
  <si>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</si>
  <si>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</si>
  <si>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</si>
  <si>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</si>
  <si>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</si>
  <si>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</si>
  <si>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</si>
  <si>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</si>
  <si>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</si>
  <si>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</si>
  <si>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</si>
  <si>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</si>
  <si>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</si>
  <si>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</si>
  <si>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</si>
  <si>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</si>
  <si>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</si>
  <si>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</si>
  <si>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</si>
  <si>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</si>
  <si>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</si>
  <si>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</si>
  <si>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</si>
  <si>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</si>
  <si>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</si>
  <si>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</si>
  <si>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</si>
  <si>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</si>
  <si>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</si>
  <si>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</si>
  <si>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</si>
  <si>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</si>
  <si>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</si>
  <si>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</si>
  <si>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</si>
  <si>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</si>
  <si>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</si>
  <si>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</si>
  <si>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</si>
  <si>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</si>
  <si>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</si>
  <si>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</si>
  <si>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</si>
  <si>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</si>
  <si>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</si>
  <si>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</si>
  <si>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</si>
  <si>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</si>
  <si>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</si>
  <si>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</si>
  <si>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</si>
  <si>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</si>
  <si>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</si>
  <si>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</si>
  <si>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</si>
  <si>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</si>
  <si>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</si>
  <si>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</si>
  <si>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</si>
  <si>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</si>
  <si>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</si>
  <si>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</si>
  <si>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</si>
  <si>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</si>
  <si>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</si>
  <si>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</si>
  <si>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</si>
  <si>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</si>
  <si>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</si>
  <si>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</si>
  <si>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</si>
  <si>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</si>
  <si>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</si>
  <si>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</si>
  <si>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</si>
  <si>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</si>
  <si>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</si>
  <si>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</si>
  <si>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</si>
  <si>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</si>
  <si>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</si>
  <si>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</si>
  <si>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</si>
  <si>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</si>
  <si>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</si>
  <si>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</si>
  <si>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</si>
  <si>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</si>
  <si>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</si>
  <si>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</si>
  <si>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</si>
  <si>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</si>
  <si>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</si>
  <si>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</si>
  <si>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</si>
  <si>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</si>
  <si>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</si>
  <si>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</si>
  <si>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</si>
  <si>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</si>
  <si>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</si>
  <si>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</si>
  <si>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</si>
  <si>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</si>
  <si>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</si>
  <si>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</si>
  <si>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</si>
  <si>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</si>
  <si>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</si>
  <si>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</si>
  <si>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</si>
  <si>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</si>
  <si>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</si>
  <si>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</si>
  <si>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</si>
  <si>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</si>
  <si>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</si>
  <si>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</si>
  <si>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</si>
  <si>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</si>
  <si>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</si>
  <si>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</si>
  <si>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</si>
  <si>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</si>
  <si>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</si>
  <si>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</si>
  <si>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</si>
  <si>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</si>
  <si>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</si>
  <si>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</si>
  <si>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</si>
  <si>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</si>
  <si>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</si>
  <si>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</si>
  <si>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</si>
  <si>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</si>
  <si>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</si>
  <si>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</si>
  <si>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</si>
  <si>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</si>
  <si>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</si>
  <si>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</si>
  <si>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</si>
  <si>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</si>
  <si>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</si>
  <si>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</si>
  <si>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</si>
  <si>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</si>
  <si>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</si>
  <si>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</si>
  <si>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</si>
  <si>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</si>
  <si>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</si>
  <si>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</si>
  <si>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</si>
  <si>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</si>
  <si>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</si>
  <si>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</si>
  <si>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</si>
  <si>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</si>
  <si>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</si>
  <si>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</si>
  <si>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</si>
  <si>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</si>
  <si>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</si>
  <si>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</si>
  <si>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</si>
  <si>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</si>
  <si>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</si>
  <si>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</si>
  <si>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</si>
  <si>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</si>
  <si>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</si>
  <si>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</si>
  <si>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</si>
  <si>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</si>
  <si>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</si>
  <si>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</si>
  <si>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</si>
  <si>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</si>
  <si>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</si>
  <si>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</si>
  <si>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</si>
  <si>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</si>
  <si>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</si>
  <si>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</si>
  <si>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</si>
  <si>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</si>
  <si>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</si>
  <si>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</si>
  <si>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</si>
  <si>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</si>
  <si>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</si>
  <si>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</si>
  <si>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</si>
  <si>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</si>
  <si>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</si>
  <si>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</si>
  <si>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</si>
  <si>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</si>
  <si>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</si>
  <si>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</si>
  <si>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</si>
  <si>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</si>
  <si>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</si>
  <si>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</si>
  <si>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</si>
  <si>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</si>
  <si>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</si>
  <si>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</si>
  <si>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</si>
  <si>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</si>
  <si>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</si>
  <si>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</si>
  <si>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</si>
  <si>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</si>
  <si>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</si>
  <si>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</si>
  <si>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</si>
  <si>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</si>
  <si>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</si>
  <si>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</si>
  <si>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</si>
  <si>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</si>
  <si>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</si>
  <si>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</si>
  <si>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</si>
  <si>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</si>
  <si>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</si>
  <si>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</si>
  <si>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</si>
  <si>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</si>
  <si>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</si>
  <si>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</si>
  <si>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</si>
  <si>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</si>
  <si>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</si>
  <si>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</si>
  <si>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</si>
  <si>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</si>
  <si>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</si>
  <si>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</si>
  <si>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</si>
  <si>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</si>
  <si>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</si>
  <si>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</si>
  <si>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</si>
  <si>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</si>
  <si>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</si>
  <si>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</si>
  <si>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</si>
  <si>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</si>
  <si>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</si>
  <si>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</si>
  <si>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</si>
  <si>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</si>
  <si>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</si>
  <si>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</si>
  <si>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</si>
  <si>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</si>
  <si>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</si>
  <si>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</si>
  <si>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</si>
  <si>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</si>
  <si>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</si>
  <si>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</si>
  <si>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</si>
  <si>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</si>
  <si>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</si>
  <si>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</si>
  <si>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</si>
  <si>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</si>
  <si>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</si>
  <si>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</si>
  <si>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</si>
  <si>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</si>
  <si>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</si>
  <si>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</si>
  <si>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</si>
  <si>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</si>
  <si>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</si>
  <si>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</si>
  <si>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</si>
  <si>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</si>
  <si>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</si>
  <si>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</si>
  <si>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</si>
  <si>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</si>
  <si>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</si>
  <si>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</si>
  <si>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</si>
  <si>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</si>
  <si>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</si>
  <si>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</si>
  <si>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</si>
  <si>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</si>
  <si>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</si>
  <si>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</si>
  <si>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</si>
  <si>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</si>
  <si>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</si>
  <si>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</si>
  <si>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</si>
  <si>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</si>
  <si>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</si>
  <si>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</si>
  <si>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</si>
  <si>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</si>
  <si>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</si>
  <si>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</si>
  <si>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</si>
  <si>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</si>
  <si>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</si>
  <si>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</si>
  <si>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</si>
  <si>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</si>
  <si>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</si>
  <si>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</si>
  <si>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</si>
  <si>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</si>
  <si>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</si>
  <si>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</si>
  <si>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</si>
  <si>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</si>
  <si>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</si>
  <si>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</si>
  <si>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</si>
  <si>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</si>
  <si>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</si>
  <si>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</si>
  <si>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</si>
  <si>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</si>
  <si>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</si>
  <si>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</si>
  <si>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</si>
  <si>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</si>
  <si>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</si>
  <si>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</si>
  <si>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</si>
  <si>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</si>
  <si>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</si>
  <si>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</si>
  <si>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</si>
  <si>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</si>
  <si>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</si>
  <si>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</si>
  <si>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</si>
  <si>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</si>
  <si>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</si>
  <si>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</si>
  <si>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</si>
  <si>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</si>
  <si>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</si>
  <si>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</si>
  <si>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</si>
  <si>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</si>
  <si>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</si>
  <si>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</si>
  <si>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</si>
  <si>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</si>
  <si>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</si>
  <si>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</si>
  <si>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</si>
  <si>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</si>
  <si>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</si>
  <si>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</si>
  <si>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</si>
  <si>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</si>
  <si>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</si>
  <si>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</si>
  <si>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</si>
  <si>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</si>
  <si>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</si>
  <si>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</si>
  <si>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</si>
  <si>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</si>
  <si>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</si>
  <si>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</si>
  <si>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</si>
  <si>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</si>
  <si>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</si>
  <si>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</si>
  <si>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</si>
  <si>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</si>
  <si>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</si>
  <si>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</si>
  <si>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</si>
  <si>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</si>
  <si>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</si>
  <si>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</si>
  <si>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</si>
  <si>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</si>
  <si>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</si>
  <si>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</si>
  <si>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</si>
  <si>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</si>
  <si>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</si>
  <si>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</si>
  <si>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</si>
  <si>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</si>
  <si>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</si>
  <si>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</si>
  <si>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</si>
  <si>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</si>
  <si>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</si>
  <si>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</si>
  <si>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</si>
  <si>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</si>
  <si>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</si>
  <si>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</si>
  <si>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</si>
  <si>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</si>
  <si>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</si>
  <si>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</si>
  <si>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</si>
  <si>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</si>
  <si>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</si>
  <si>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</si>
  <si>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</si>
  <si>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</si>
  <si>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</si>
  <si>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</si>
  <si>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</si>
  <si>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</si>
  <si>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</si>
  <si>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</si>
  <si>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</si>
  <si>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</si>
  <si>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</si>
  <si>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</si>
  <si>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</si>
  <si>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</si>
  <si>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</si>
  <si>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</si>
  <si>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</si>
  <si>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</si>
  <si>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</si>
  <si>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</si>
  <si>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</si>
  <si>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</si>
  <si>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</si>
  <si>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</si>
  <si>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</si>
  <si>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</si>
  <si>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</si>
  <si>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</si>
  <si>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</si>
  <si>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</si>
  <si>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</si>
  <si>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</si>
  <si>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</si>
  <si>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</si>
  <si>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</si>
  <si>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</si>
  <si>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</si>
  <si>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</si>
  <si>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</si>
  <si>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</si>
  <si>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</si>
  <si>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</si>
  <si>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</si>
  <si>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</si>
  <si>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</si>
  <si>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</si>
  <si>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</si>
  <si>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</si>
  <si>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</si>
  <si>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</si>
  <si>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</si>
  <si>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</si>
  <si>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</si>
  <si>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</si>
  <si>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</si>
  <si>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</si>
  <si>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</si>
  <si>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</si>
  <si>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</si>
  <si>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</si>
  <si>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</si>
  <si>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</si>
  <si>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</si>
  <si>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</si>
  <si>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</si>
  <si>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</si>
  <si>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</si>
  <si>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</si>
  <si>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</si>
  <si>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</si>
  <si>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</si>
  <si>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</si>
  <si>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</si>
  <si>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</si>
  <si>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</si>
  <si>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</si>
  <si>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</si>
  <si>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</si>
  <si>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</si>
  <si>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</si>
  <si>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</si>
  <si>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</si>
  <si>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</si>
  <si>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</si>
  <si>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</si>
  <si>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</si>
  <si>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</si>
  <si>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</si>
  <si>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</si>
  <si>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</si>
  <si>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</si>
  <si>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</si>
  <si>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</si>
  <si>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</si>
  <si>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</si>
  <si>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</si>
  <si>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</si>
  <si>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</si>
  <si>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</si>
  <si>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</si>
  <si>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</si>
  <si>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</si>
  <si>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</si>
  <si>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</si>
  <si>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</si>
  <si>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</si>
  <si>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</si>
  <si>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</si>
  <si>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</si>
  <si>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</si>
  <si>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</si>
  <si>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</si>
  <si>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</si>
  <si>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</si>
  <si>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</si>
  <si>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</si>
  <si>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</si>
  <si>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</si>
  <si>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</si>
  <si>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</si>
  <si>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</si>
  <si>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</si>
  <si>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</si>
  <si>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</si>
  <si>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</si>
  <si>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</si>
  <si>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</si>
  <si>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</si>
  <si>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</si>
  <si>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</si>
  <si>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</si>
  <si>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</si>
  <si>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</si>
  <si>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</si>
  <si>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</si>
  <si>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</si>
  <si>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</si>
  <si>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</si>
  <si>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</si>
  <si>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</si>
  <si>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</si>
  <si>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</si>
  <si>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</si>
  <si>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</si>
  <si>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</si>
  <si>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</si>
  <si>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</si>
  <si>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</si>
  <si>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</si>
  <si>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</si>
  <si>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</si>
  <si>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</si>
  <si>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</si>
  <si>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</si>
  <si>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</si>
  <si>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</si>
  <si>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</si>
  <si>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</si>
  <si>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</si>
  <si>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</si>
  <si>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</si>
  <si>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</si>
  <si>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</si>
  <si>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</si>
  <si>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</si>
  <si>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</si>
  <si>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</si>
  <si>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</si>
  <si>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</si>
  <si>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</si>
  <si>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</si>
  <si>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</si>
  <si>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</si>
  <si>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</si>
  <si>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</si>
  <si>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</si>
  <si>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</si>
  <si>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</si>
  <si>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</si>
  <si>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</si>
  <si>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</si>
  <si>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</si>
  <si>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</si>
  <si>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</si>
  <si>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</si>
  <si>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</si>
  <si>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</si>
  <si>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</si>
  <si>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</si>
  <si>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</si>
  <si>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</si>
  <si>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</si>
  <si>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</si>
  <si>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</si>
  <si>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</si>
  <si>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</si>
  <si>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</si>
  <si>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</si>
  <si>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</si>
  <si>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</si>
  <si>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</si>
  <si>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</si>
  <si>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</si>
  <si>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</si>
  <si>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</si>
  <si>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</si>
  <si>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</si>
  <si>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</si>
  <si>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</si>
  <si>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</si>
  <si>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</si>
  <si>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</si>
  <si>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</si>
  <si>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</si>
  <si>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</si>
  <si>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</si>
  <si>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</si>
  <si>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</si>
  <si>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</si>
  <si>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</si>
  <si>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</si>
  <si>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</si>
  <si>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</si>
  <si>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</si>
  <si>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</si>
  <si>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</si>
  <si>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</si>
  <si>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</si>
  <si>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</si>
  <si>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</si>
  <si>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</si>
  <si>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</si>
  <si>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</si>
  <si>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</si>
  <si>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</si>
  <si>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</si>
  <si>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</si>
  <si>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</si>
  <si>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</si>
  <si>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</si>
  <si>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</si>
  <si>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</si>
  <si>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</si>
  <si>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</si>
  <si>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</si>
  <si>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</si>
  <si>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</si>
  <si>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</si>
  <si>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</si>
  <si>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</si>
  <si>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</si>
  <si>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</si>
  <si>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</si>
  <si>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</si>
  <si>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</si>
  <si>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</si>
  <si>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</si>
  <si>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</si>
  <si>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</si>
  <si>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</si>
  <si>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</si>
  <si>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</si>
  <si>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</si>
  <si>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</si>
  <si>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</si>
  <si>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</si>
  <si>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</si>
  <si>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</si>
  <si>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</si>
  <si>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</si>
  <si>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</si>
  <si>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</si>
  <si>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</si>
  <si>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</si>
  <si>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</si>
  <si>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</si>
  <si>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</si>
  <si>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</si>
  <si>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</si>
  <si>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</si>
  <si>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</si>
  <si>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</si>
  <si>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</si>
  <si>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</si>
  <si>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</si>
  <si>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</si>
  <si>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</si>
  <si>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</si>
  <si>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</si>
  <si>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</si>
  <si>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</si>
  <si>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</si>
  <si>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</si>
  <si>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</si>
  <si>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</si>
  <si>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</si>
  <si>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</si>
  <si>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</si>
  <si>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</si>
  <si>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</si>
  <si>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</si>
  <si>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</si>
  <si>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</si>
  <si>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</si>
  <si>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</si>
  <si>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</si>
  <si>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</si>
  <si>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</si>
  <si>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</si>
  <si>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</si>
  <si>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</si>
  <si>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</si>
  <si>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</si>
  <si>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</si>
  <si>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</si>
  <si>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</si>
  <si>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</si>
  <si>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</si>
  <si>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</si>
  <si>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</si>
  <si>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</si>
  <si>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</si>
  <si>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</si>
  <si>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</si>
  <si>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</si>
  <si>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</si>
  <si>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</si>
  <si>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</si>
  <si>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</si>
  <si>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</si>
  <si>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</si>
  <si>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</si>
  <si>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</si>
  <si>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</si>
  <si>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</si>
  <si>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</si>
  <si>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</si>
  <si>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</si>
  <si>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</si>
  <si>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</si>
  <si>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</si>
  <si>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</si>
  <si>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</si>
  <si>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</si>
  <si>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</si>
  <si>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</si>
  <si>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</si>
  <si>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</si>
  <si>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</si>
  <si>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</si>
  <si>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</si>
  <si>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</si>
  <si>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</si>
  <si>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</si>
  <si>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</si>
  <si>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</si>
  <si>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</si>
  <si>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</si>
  <si>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</si>
  <si>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</si>
  <si>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</si>
  <si>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</si>
  <si>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</si>
  <si>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</si>
  <si>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</si>
  <si>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</si>
  <si>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</si>
  <si>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</si>
  <si>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</si>
  <si>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</si>
  <si>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</si>
  <si>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</si>
  <si>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</si>
  <si>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</si>
  <si>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</si>
  <si>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</si>
  <si>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</si>
  <si>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</si>
  <si>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</si>
  <si>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</si>
  <si>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</si>
  <si>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</si>
  <si>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</si>
  <si>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</si>
  <si>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</si>
  <si>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</si>
  <si>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</si>
  <si>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</si>
  <si>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</si>
  <si>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</si>
  <si>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</si>
  <si>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</si>
  <si>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</si>
  <si>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</si>
  <si>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</si>
  <si>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</si>
  <si>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</si>
  <si>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</si>
  <si>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</si>
  <si>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</si>
  <si>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</si>
  <si>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</si>
  <si>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</si>
  <si>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</si>
  <si>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</si>
  <si>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</si>
  <si>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</si>
  <si>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</si>
  <si>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</si>
  <si>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</si>
  <si>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</si>
  <si>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</si>
  <si>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</si>
  <si>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</si>
  <si>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</si>
  <si>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</si>
  <si>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</si>
  <si>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</si>
  <si>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</si>
  <si>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</si>
  <si>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</si>
  <si>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</si>
  <si>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</si>
  <si>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</si>
  <si>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</si>
  <si>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</si>
  <si>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</si>
  <si>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</si>
  <si>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</si>
  <si>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</si>
  <si>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</si>
  <si>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</si>
  <si>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</si>
  <si>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</si>
  <si>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</si>
  <si>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</si>
  <si>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</si>
  <si>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</si>
  <si>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</si>
  <si>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</si>
  <si>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</si>
  <si>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</si>
  <si>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</si>
  <si>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</si>
  <si>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</si>
  <si>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</si>
  <si>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</si>
  <si>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</si>
  <si>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</si>
  <si>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</si>
  <si>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</si>
  <si>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</si>
  <si>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</si>
  <si>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</si>
  <si>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</si>
  <si>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</si>
  <si>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</si>
  <si>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</si>
  <si>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</si>
  <si>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</si>
  <si>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</si>
  <si>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</si>
  <si>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</si>
  <si>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</si>
  <si>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</si>
  <si>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</si>
  <si>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</si>
  <si>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</si>
  <si>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</si>
  <si>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</si>
  <si>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</si>
  <si>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</si>
  <si>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</si>
  <si>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</si>
  <si>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</si>
  <si>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</si>
  <si>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</si>
  <si>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</si>
  <si>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</si>
  <si>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</si>
  <si>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</si>
  <si>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</si>
  <si>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</si>
  <si>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</si>
  <si>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</si>
  <si>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</si>
  <si>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</si>
  <si>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</si>
  <si>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</si>
  <si>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</si>
  <si>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</si>
  <si>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</si>
  <si>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</si>
  <si>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</si>
  <si>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</si>
  <si>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</si>
  <si>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</si>
  <si>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</si>
  <si>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</si>
  <si>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</si>
  <si>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</si>
  <si>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</si>
  <si>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</si>
  <si>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</si>
  <si>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</si>
  <si>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</si>
  <si>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</si>
  <si>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</si>
  <si>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</si>
  <si>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</si>
  <si>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</si>
  <si>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</si>
  <si>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</si>
  <si>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</si>
  <si>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</si>
  <si>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</si>
  <si>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</si>
  <si>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</si>
  <si>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</si>
  <si>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</si>
  <si>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</si>
  <si>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</si>
  <si>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</si>
  <si>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</si>
  <si>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</si>
  <si>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</si>
  <si>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</si>
  <si>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</si>
  <si>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</si>
  <si>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</si>
  <si>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</si>
  <si>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</si>
  <si>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</si>
  <si>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</si>
  <si>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</si>
  <si>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</si>
  <si>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</si>
  <si>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</si>
  <si>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</si>
  <si>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</si>
  <si>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</si>
  <si>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</si>
  <si>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</si>
  <si>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</si>
  <si>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</si>
  <si>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</si>
  <si>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</si>
  <si>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</si>
  <si>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</si>
  <si>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</si>
  <si>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</si>
  <si>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</si>
  <si>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</si>
  <si>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</si>
  <si>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</si>
  <si>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</si>
  <si>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</si>
  <si>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</si>
  <si>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</si>
  <si>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</si>
  <si>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</si>
  <si>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</si>
  <si>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</si>
  <si>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</si>
  <si>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</si>
  <si>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</si>
  <si>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</si>
  <si>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</si>
  <si>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</si>
  <si>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</si>
  <si>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</si>
  <si>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</si>
  <si>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</si>
  <si>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</si>
  <si>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</si>
  <si>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</si>
  <si>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</si>
  <si>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</si>
  <si>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</si>
  <si>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</si>
  <si>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</si>
  <si>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</si>
  <si>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</si>
  <si>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</si>
  <si>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</si>
  <si>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</si>
  <si>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</si>
  <si>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</si>
  <si>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</si>
  <si>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</si>
  <si>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</si>
  <si>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</si>
  <si>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</si>
  <si>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</si>
  <si>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</si>
  <si>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</si>
  <si>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</si>
  <si>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</si>
  <si>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</si>
  <si>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</si>
  <si>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</si>
  <si>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</si>
  <si>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</si>
  <si>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</si>
  <si>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</si>
  <si>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</si>
  <si>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</si>
  <si>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</si>
  <si>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</si>
  <si>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</si>
  <si>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</si>
  <si>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</si>
  <si>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</si>
  <si>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</si>
  <si>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</si>
  <si>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</si>
  <si>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</si>
  <si>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</si>
  <si>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</si>
  <si>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</si>
  <si>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</si>
  <si>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</si>
  <si>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</si>
  <si>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</si>
  <si>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</si>
  <si>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</si>
  <si>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</si>
  <si>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</si>
  <si>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</si>
  <si>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</si>
  <si>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</si>
  <si>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</si>
  <si>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</si>
  <si>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</si>
  <si>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</si>
  <si>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</si>
  <si>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</si>
  <si>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</si>
  <si>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</si>
  <si>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</si>
  <si>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</si>
  <si>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</si>
  <si>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</si>
  <si>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</si>
  <si>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</si>
  <si>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</si>
  <si>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</si>
  <si>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</si>
  <si>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</si>
  <si>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</si>
  <si>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</si>
  <si>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</si>
  <si>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</si>
  <si>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</si>
  <si>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</si>
  <si>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</si>
  <si>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</si>
  <si>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</si>
  <si>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</si>
  <si>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</si>
  <si>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</si>
  <si>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</si>
  <si>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</si>
  <si>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</si>
  <si>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</si>
  <si>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</si>
  <si>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</si>
  <si>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</si>
  <si>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</si>
  <si>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</si>
  <si>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</si>
  <si>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</si>
  <si>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</si>
  <si>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</si>
  <si>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</si>
  <si>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</si>
  <si>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</si>
  <si>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</si>
  <si>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</si>
  <si>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</si>
  <si>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</si>
  <si>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</si>
  <si>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</si>
  <si>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</si>
  <si>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</si>
  <si>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</si>
  <si>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</si>
  <si>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</si>
  <si>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</si>
  <si>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</si>
  <si>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</si>
  <si>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</si>
  <si>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</si>
  <si>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</si>
  <si>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</si>
  <si>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</si>
  <si>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</si>
  <si>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</si>
  <si>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</si>
  <si>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</si>
  <si>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</si>
  <si>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</si>
  <si>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</si>
  <si>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</si>
  <si>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</si>
  <si>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</si>
  <si>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</si>
  <si>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</si>
  <si>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</si>
  <si>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</si>
  <si>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</si>
  <si>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</si>
  <si>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</si>
  <si>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</si>
  <si>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</si>
  <si>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</si>
  <si>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</si>
  <si>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</si>
  <si>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</si>
  <si>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</si>
  <si>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</si>
  <si>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</si>
  <si>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</si>
  <si>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</si>
  <si>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</si>
  <si>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</si>
  <si>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</si>
  <si>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</si>
  <si>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</si>
  <si>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</si>
  <si>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</si>
  <si>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</si>
  <si>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</si>
  <si>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</si>
  <si>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</si>
  <si>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</si>
  <si>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</si>
  <si>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</si>
  <si>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</si>
  <si>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</si>
  <si>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</si>
  <si>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</si>
  <si>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</si>
  <si>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</si>
  <si>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</si>
  <si>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</si>
  <si>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</si>
  <si>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</si>
  <si>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</si>
  <si>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</si>
  <si>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</si>
  <si>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</si>
  <si>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</si>
  <si>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</si>
  <si>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</si>
  <si>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</si>
  <si>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</si>
  <si>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</si>
  <si>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</si>
  <si>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</si>
  <si>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</si>
  <si>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</si>
  <si>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</si>
  <si>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</si>
  <si>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</si>
  <si>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</si>
  <si>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</si>
  <si>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</si>
  <si>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</si>
  <si>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</si>
  <si>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</si>
  <si>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</si>
  <si>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</si>
  <si>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</si>
  <si>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</si>
  <si>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</si>
  <si>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</si>
  <si>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</si>
  <si>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</si>
  <si>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</si>
  <si>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</si>
  <si>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</si>
  <si>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</si>
  <si>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</si>
  <si>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</si>
  <si>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</si>
  <si>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</si>
  <si>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</si>
  <si>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</si>
  <si>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</si>
  <si>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</si>
  <si>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</si>
  <si>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</si>
  <si>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</si>
  <si>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</si>
  <si>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</si>
  <si>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</si>
  <si>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</si>
  <si>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</si>
  <si>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</si>
  <si>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</si>
  <si>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</si>
  <si>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</si>
  <si>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</si>
  <si>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</si>
  <si>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</si>
  <si>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</si>
  <si>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</si>
  <si>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</si>
  <si>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</si>
  <si>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</si>
  <si>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</si>
  <si>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</si>
  <si>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</si>
  <si>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</si>
  <si>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</si>
  <si>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</si>
  <si>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</si>
  <si>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</si>
  <si>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</si>
  <si>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</si>
  <si>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</si>
  <si>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</si>
  <si>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</si>
  <si>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</si>
  <si>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</si>
  <si>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</si>
  <si>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</si>
  <si>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</si>
  <si>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</si>
  <si>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</si>
  <si>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</si>
  <si>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</si>
  <si>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</si>
  <si>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</si>
  <si>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</si>
  <si>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</si>
  <si>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</si>
  <si>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</si>
  <si>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</si>
  <si>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</si>
  <si>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</si>
  <si>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</si>
  <si>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</si>
  <si>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</si>
  <si>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</si>
  <si>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</si>
  <si>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</si>
  <si>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</si>
  <si>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</si>
  <si>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</si>
  <si>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</si>
  <si>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</si>
  <si>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</si>
  <si>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</si>
  <si>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</si>
  <si>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</si>
  <si>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</si>
  <si>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</si>
  <si>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</si>
  <si>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</si>
  <si>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</si>
  <si>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</si>
  <si>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</si>
  <si>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</si>
  <si>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</si>
  <si>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</si>
  <si>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</si>
  <si>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</si>
  <si>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</si>
  <si>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</si>
  <si>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</si>
  <si>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</si>
  <si>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</si>
  <si>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</si>
  <si>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</si>
  <si>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</si>
  <si>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</si>
  <si>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</si>
  <si>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</si>
  <si>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</si>
  <si>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</si>
  <si>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</si>
  <si>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</si>
  <si>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</si>
  <si>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</si>
  <si>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</si>
  <si>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</si>
  <si>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</si>
  <si>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</si>
  <si>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</si>
  <si>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</si>
  <si>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</si>
  <si>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</si>
  <si>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</si>
  <si>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</si>
  <si>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</si>
  <si>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</si>
  <si>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</si>
  <si>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</si>
  <si>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</si>
  <si>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</si>
  <si>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</si>
  <si>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</si>
  <si>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</si>
  <si>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</si>
  <si>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</si>
  <si>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</si>
  <si>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</si>
  <si>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</si>
  <si>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</si>
  <si>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</si>
  <si>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</si>
  <si>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</si>
  <si>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</si>
  <si>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</si>
  <si>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</si>
  <si>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</si>
  <si>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</si>
  <si>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</si>
  <si>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</si>
  <si>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</si>
  <si>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</si>
  <si>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</si>
  <si>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</si>
  <si>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</si>
  <si>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</si>
  <si>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</si>
  <si>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</si>
  <si>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</si>
  <si>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</si>
  <si>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</si>
  <si>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</si>
  <si>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</si>
  <si>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</si>
  <si>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</si>
  <si>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</si>
  <si>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</si>
  <si>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</si>
  <si>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</si>
  <si>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</si>
  <si>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</si>
  <si>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</si>
  <si>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</si>
  <si>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</si>
  <si>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</si>
  <si>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</si>
  <si>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</si>
  <si>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</si>
  <si>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</si>
  <si>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</si>
  <si>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</si>
  <si>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</si>
  <si>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</si>
  <si>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</si>
  <si>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</si>
  <si>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</si>
  <si>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</si>
  <si>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</si>
  <si>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</si>
  <si>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</si>
  <si>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</si>
  <si>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</si>
  <si>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</si>
  <si>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</si>
  <si>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</si>
  <si>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</si>
  <si>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</si>
  <si>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</si>
  <si>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</si>
  <si>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</si>
  <si>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</si>
  <si>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</si>
  <si>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</si>
  <si>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</si>
  <si>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</si>
  <si>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</si>
  <si>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</si>
  <si>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</si>
  <si>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</si>
  <si>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</si>
  <si>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</si>
  <si>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</si>
  <si>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</si>
  <si>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</si>
  <si>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</si>
  <si>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</si>
  <si>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</si>
  <si>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</si>
  <si>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</si>
  <si>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</si>
  <si>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</si>
  <si>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</si>
  <si>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</si>
  <si>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</si>
  <si>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</si>
  <si>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</si>
  <si>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</si>
  <si>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</si>
  <si>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</si>
  <si>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</si>
  <si>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</si>
  <si>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</si>
  <si>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</si>
  <si>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</si>
  <si>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</si>
  <si>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</si>
  <si>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</si>
  <si>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</si>
  <si>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</si>
  <si>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</si>
  <si>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</si>
  <si>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</si>
  <si>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</si>
  <si>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</si>
  <si>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</si>
  <si>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</si>
  <si>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</si>
  <si>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</si>
  <si>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</si>
  <si>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</si>
  <si>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</si>
  <si>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</si>
  <si>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</si>
  <si>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</si>
  <si>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</si>
  <si>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</si>
  <si>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</si>
  <si>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</si>
  <si>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</si>
  <si>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</si>
  <si>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</si>
  <si>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</si>
  <si>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</si>
  <si>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</si>
  <si>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</si>
  <si>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</si>
  <si>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</si>
  <si>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</si>
  <si>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</si>
  <si>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</si>
  <si>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</si>
  <si>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</si>
  <si>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</si>
  <si>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</si>
  <si>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</si>
  <si>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</si>
  <si>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</si>
  <si>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</si>
  <si>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</si>
  <si>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</si>
  <si>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</si>
  <si>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</si>
  <si>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</si>
  <si>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</si>
  <si>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</si>
  <si>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</si>
  <si>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</si>
  <si>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</si>
  <si>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</si>
  <si>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</si>
  <si>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</si>
  <si>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</si>
  <si>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</si>
  <si>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</si>
  <si>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</si>
  <si>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</si>
  <si>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</si>
  <si>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</si>
  <si>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</si>
  <si>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</si>
  <si>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</si>
  <si>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</si>
  <si>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</si>
  <si>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</si>
  <si>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</si>
  <si>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</si>
  <si>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</si>
  <si>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</si>
  <si>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</si>
  <si>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</si>
  <si>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</si>
  <si>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</si>
  <si>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</si>
  <si>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</si>
  <si>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</si>
  <si>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</si>
  <si>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</si>
  <si>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</si>
  <si>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</si>
  <si>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</si>
  <si>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</si>
  <si>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</si>
  <si>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</si>
  <si>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</si>
  <si>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</si>
  <si>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</si>
  <si>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</si>
  <si>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</si>
  <si>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</si>
  <si>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</si>
  <si>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</si>
  <si>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</si>
  <si>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</si>
  <si>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</si>
  <si>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</si>
  <si>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</si>
  <si>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</si>
  <si>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</si>
  <si>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</si>
  <si>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</si>
  <si>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</si>
  <si>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</si>
  <si>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</si>
  <si>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</si>
  <si>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</si>
  <si>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</si>
  <si>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</si>
  <si>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</si>
  <si>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</si>
  <si>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</si>
  <si>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</si>
  <si>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</si>
  <si>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</si>
  <si>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</si>
  <si>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</si>
  <si>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</si>
  <si>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</si>
  <si>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</si>
  <si>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</si>
  <si>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</si>
  <si>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</si>
  <si>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</si>
  <si>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</si>
  <si>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</si>
  <si>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</si>
  <si>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</si>
  <si>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</si>
  <si>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</si>
  <si>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</si>
  <si>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</si>
  <si>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</si>
  <si>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</si>
  <si>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</si>
  <si>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</si>
  <si>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</si>
  <si>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</si>
  <si>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</si>
  <si>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</si>
  <si>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</si>
  <si>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</si>
  <si>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</si>
  <si>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</si>
  <si>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</si>
  <si>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</si>
  <si>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</si>
  <si>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</si>
  <si>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</si>
  <si>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</si>
  <si>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</si>
  <si>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</si>
  <si>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</si>
  <si>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</si>
  <si>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</si>
  <si>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</si>
  <si>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</si>
  <si>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</si>
  <si>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</si>
  <si>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</si>
  <si>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</si>
  <si>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</si>
  <si>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</si>
  <si>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</si>
  <si>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</si>
  <si>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</si>
  <si>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</si>
  <si>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</si>
  <si>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</si>
  <si>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</si>
  <si>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</si>
  <si>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</si>
  <si>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</si>
  <si>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</si>
  <si>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</si>
  <si>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</si>
  <si>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</si>
  <si>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</si>
  <si>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</si>
  <si>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</si>
  <si>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</si>
  <si>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</si>
  <si>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</si>
  <si>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</si>
  <si>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</si>
  <si>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</si>
  <si>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</si>
  <si>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</si>
  <si>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</si>
  <si>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</si>
  <si>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</si>
  <si>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</si>
  <si>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</si>
  <si>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</si>
  <si>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</si>
  <si>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</si>
  <si>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</si>
  <si>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</si>
  <si>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</si>
  <si>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</si>
  <si>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</si>
  <si>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</si>
  <si>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</si>
  <si>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</si>
  <si>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</si>
  <si>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</si>
  <si>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</si>
  <si>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</si>
  <si>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</si>
  <si>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</si>
  <si>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</si>
  <si>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</si>
  <si>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</si>
  <si>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</si>
  <si>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</si>
  <si>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</si>
  <si>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</si>
  <si>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</si>
  <si>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</si>
  <si>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</si>
  <si>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</si>
  <si>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</si>
  <si>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</si>
  <si>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</si>
  <si>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</si>
  <si>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</si>
  <si>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</si>
  <si>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</si>
  <si>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</si>
  <si>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</si>
  <si>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</si>
  <si>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</si>
  <si>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</si>
  <si>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</si>
  <si>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</si>
  <si>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</si>
  <si>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</si>
  <si>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</si>
  <si>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</si>
  <si>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</si>
  <si>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</si>
  <si>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</si>
  <si>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</si>
  <si>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</si>
  <si>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</si>
  <si>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</si>
  <si>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</si>
  <si>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</si>
  <si>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</si>
  <si>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</si>
  <si>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</si>
  <si>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</si>
  <si>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</si>
  <si>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</si>
  <si>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</si>
  <si>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</si>
  <si>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</si>
  <si>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</si>
  <si>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</si>
  <si>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</si>
  <si>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</si>
  <si>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</si>
  <si>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</si>
  <si>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</si>
  <si>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</si>
  <si>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</si>
  <si>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</si>
  <si>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</si>
  <si>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</si>
  <si>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</si>
  <si>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</si>
  <si>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</si>
  <si>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</si>
  <si>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</si>
  <si>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</si>
  <si>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</si>
  <si>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</si>
  <si>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</si>
  <si>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</si>
  <si>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</si>
  <si>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</si>
  <si>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</si>
  <si>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</si>
  <si>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</si>
  <si>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</si>
  <si>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</si>
  <si>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</si>
  <si>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</si>
  <si>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</si>
  <si>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</si>
  <si>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</si>
  <si>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</si>
  <si>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</si>
  <si>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</si>
  <si>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</si>
  <si>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</si>
  <si>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</si>
  <si>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</si>
  <si>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</si>
  <si>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</si>
  <si>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</si>
  <si>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</si>
  <si>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</si>
  <si>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</si>
  <si>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</si>
  <si>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</si>
  <si>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</si>
  <si>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</si>
  <si>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</si>
  <si>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</si>
  <si>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</si>
  <si>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</si>
  <si>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</si>
  <si>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</si>
  <si>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</si>
  <si>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</si>
  <si>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</si>
  <si>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</si>
  <si>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</si>
  <si>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</si>
  <si>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</si>
  <si>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</si>
  <si>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</si>
  <si>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</si>
  <si>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</si>
  <si>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</si>
  <si>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</si>
  <si>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</si>
  <si>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</si>
  <si>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</si>
  <si>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</si>
  <si>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</si>
  <si>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</si>
  <si>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</si>
  <si>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</si>
  <si>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</si>
  <si>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</si>
  <si>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</si>
  <si>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</si>
  <si>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</si>
  <si>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</si>
  <si>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</si>
  <si>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</si>
  <si>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</si>
  <si>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</si>
  <si>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</si>
  <si>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</si>
  <si>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</si>
  <si>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</si>
  <si>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</si>
  <si>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</si>
  <si>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</si>
  <si>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</si>
  <si>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</si>
  <si>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</si>
  <si>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</si>
  <si>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</si>
  <si>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</si>
  <si>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</si>
  <si>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</si>
  <si>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</si>
  <si>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</si>
  <si>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</si>
  <si>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</si>
  <si>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</si>
  <si>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</si>
  <si>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</si>
  <si>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</si>
  <si>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</si>
  <si>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</si>
  <si>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</si>
  <si>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</si>
  <si>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</si>
  <si>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</si>
  <si>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</si>
  <si>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</si>
  <si>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</si>
  <si>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</si>
  <si>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</si>
  <si>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</si>
  <si>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</si>
  <si>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</si>
  <si>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</si>
  <si>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</si>
  <si>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</si>
  <si>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</si>
  <si>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</si>
  <si>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</si>
  <si>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</si>
  <si>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</si>
  <si>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</si>
  <si>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</si>
  <si>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</si>
  <si>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</si>
  <si>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</si>
  <si>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</si>
  <si>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</si>
  <si>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</si>
  <si>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</si>
  <si>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</si>
  <si>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</si>
  <si>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</si>
  <si>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</si>
  <si>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</si>
  <si>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</si>
  <si>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</si>
  <si>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</si>
  <si>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</si>
  <si>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</si>
  <si>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</si>
  <si>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</si>
  <si>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</si>
  <si>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</si>
  <si>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</si>
  <si>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</si>
  <si>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</si>
  <si>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</si>
  <si>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</si>
  <si>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</si>
  <si>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</si>
  <si>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</si>
  <si>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</si>
  <si>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</si>
  <si>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</si>
  <si>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</si>
  <si>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</si>
  <si>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</si>
  <si>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</si>
  <si>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</si>
  <si>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</si>
  <si>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</si>
  <si>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</si>
  <si>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</si>
  <si>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</si>
  <si>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</si>
  <si>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</si>
  <si>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</si>
  <si>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</si>
  <si>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</si>
  <si>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</si>
  <si>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</si>
  <si>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</si>
  <si>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</si>
  <si>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</si>
  <si>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</si>
  <si>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</si>
  <si>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</si>
  <si>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</si>
  <si>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</si>
  <si>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</si>
  <si>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</si>
  <si>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</si>
  <si>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</si>
  <si>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</si>
  <si>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</si>
  <si>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</si>
  <si>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</si>
  <si>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</si>
  <si>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</si>
  <si>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</si>
  <si>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</si>
  <si>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</si>
  <si>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</si>
  <si>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</si>
  <si>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</si>
  <si>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</si>
  <si>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</si>
  <si>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</si>
  <si>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</si>
  <si>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</si>
  <si>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</si>
  <si>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</si>
  <si>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</si>
  <si>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</si>
  <si>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</si>
  <si>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</si>
  <si>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</si>
  <si>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</si>
  <si>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</si>
  <si>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</si>
  <si>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</si>
  <si>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</si>
  <si>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</si>
  <si>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</si>
  <si>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</si>
  <si>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</si>
  <si>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</si>
  <si>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</si>
  <si>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</si>
  <si>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</si>
  <si>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</si>
  <si>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</si>
  <si>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</si>
  <si>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</si>
  <si>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</si>
  <si>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</si>
  <si>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</si>
  <si>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</si>
  <si>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</si>
  <si>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</si>
  <si>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</si>
  <si>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</si>
  <si>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</si>
  <si>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</si>
  <si>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</si>
  <si>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</si>
  <si>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</si>
  <si>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</si>
  <si>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</si>
  <si>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</si>
  <si>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</si>
  <si>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</si>
  <si>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</si>
  <si>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</si>
  <si>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</si>
  <si>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</si>
  <si>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</si>
  <si>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</si>
  <si>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</si>
  <si>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</si>
  <si>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</si>
  <si>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</si>
  <si>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</si>
  <si>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</si>
  <si>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</si>
  <si>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</si>
  <si>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</si>
  <si>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</si>
  <si>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</si>
  <si>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</si>
  <si>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</si>
  <si>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</si>
  <si>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</si>
  <si>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</si>
  <si>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</si>
  <si>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</si>
  <si>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</si>
  <si>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</si>
  <si>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</si>
  <si>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</si>
  <si>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</si>
  <si>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</si>
  <si>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</si>
  <si>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</si>
  <si>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</si>
  <si>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</si>
  <si>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</si>
  <si>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</si>
  <si>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</si>
  <si>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</si>
  <si>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</si>
  <si>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</si>
  <si>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</si>
  <si>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</si>
  <si>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</si>
  <si>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</si>
  <si>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</si>
  <si>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</si>
  <si>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</si>
  <si>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</si>
  <si>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</si>
  <si>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</si>
  <si>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</si>
  <si>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</si>
  <si>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</si>
  <si>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</si>
  <si>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</si>
  <si>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</si>
  <si>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</si>
  <si>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</si>
  <si>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</si>
  <si>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</si>
  <si>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</si>
  <si>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</si>
  <si>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</si>
  <si>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</si>
  <si>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</si>
  <si>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</si>
  <si>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</si>
  <si>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</si>
  <si>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</si>
  <si>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</si>
  <si>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</si>
  <si>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</si>
  <si>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</si>
  <si>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</si>
  <si>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</si>
  <si>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</si>
  <si>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</si>
  <si>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</si>
  <si>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</si>
  <si>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</si>
  <si>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</si>
  <si>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</si>
  <si>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</si>
  <si>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</si>
  <si>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</si>
  <si>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</si>
  <si>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</si>
  <si>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</si>
  <si>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</si>
  <si>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</si>
  <si>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</si>
  <si>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</si>
  <si>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</si>
  <si>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</si>
  <si>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</si>
  <si>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</si>
  <si>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</si>
  <si>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</si>
  <si>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</si>
  <si>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</si>
  <si>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</si>
  <si>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</si>
  <si>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</si>
  <si>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</si>
  <si>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</si>
  <si>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</si>
  <si>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</si>
  <si>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</si>
  <si>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</si>
  <si>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</si>
  <si>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</si>
  <si>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</si>
  <si>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</si>
  <si>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</si>
  <si>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</si>
  <si>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</si>
  <si>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</si>
  <si>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</si>
  <si>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</si>
  <si>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</si>
  <si>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</si>
  <si>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</si>
  <si>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</si>
  <si>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</si>
  <si>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</si>
  <si>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</si>
  <si>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</si>
  <si>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</si>
  <si>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</si>
  <si>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</si>
  <si>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</si>
  <si>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</si>
  <si>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</si>
  <si>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</si>
  <si>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</si>
  <si>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</si>
  <si>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</si>
  <si>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</si>
  <si>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</si>
  <si>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</si>
  <si>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</si>
  <si>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</si>
  <si>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</si>
  <si>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</si>
  <si>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</si>
  <si>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</si>
  <si>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</si>
  <si>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</si>
  <si>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</si>
  <si>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</si>
  <si>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</si>
  <si>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</si>
  <si>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</si>
  <si>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</si>
  <si>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</si>
  <si>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</si>
  <si>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</si>
  <si>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</si>
  <si>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</si>
  <si>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</si>
  <si>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</si>
  <si>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</si>
  <si>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</si>
  <si>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</si>
  <si>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</si>
  <si>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</si>
  <si>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</si>
  <si>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</si>
  <si>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</si>
  <si>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</si>
  <si>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</si>
  <si>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</si>
  <si>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</si>
  <si>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</si>
  <si>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</si>
  <si>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</si>
  <si>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</si>
  <si>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</si>
  <si>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</si>
  <si>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</si>
  <si>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</si>
  <si>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</si>
  <si>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</si>
  <si>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</si>
  <si>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</si>
  <si>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</si>
  <si>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</si>
  <si>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</si>
  <si>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</si>
  <si>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</si>
  <si>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</si>
  <si>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</si>
  <si>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</si>
  <si>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</si>
  <si>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</si>
  <si>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</si>
  <si>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</si>
  <si>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</si>
  <si>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</si>
  <si>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</si>
  <si>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</si>
  <si>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</si>
  <si>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</si>
  <si>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</si>
  <si>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</si>
  <si>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</si>
  <si>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</si>
  <si>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</si>
  <si>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</si>
  <si>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</si>
  <si>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</si>
  <si>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</si>
  <si>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</si>
  <si>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</si>
  <si>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</si>
  <si>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</si>
  <si>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</si>
  <si>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</si>
  <si>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</si>
  <si>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</si>
  <si>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</si>
  <si>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</si>
  <si>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</si>
  <si>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</si>
  <si>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</si>
  <si>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</si>
  <si>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</si>
  <si>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</si>
  <si>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</si>
  <si>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</si>
  <si>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</si>
  <si>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</si>
  <si>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</si>
  <si>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</si>
  <si>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</si>
  <si>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</si>
  <si>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</si>
  <si>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</si>
  <si>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</si>
  <si>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</si>
  <si>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</si>
  <si>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</si>
  <si>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</si>
  <si>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</si>
  <si>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</si>
  <si>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</si>
  <si>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</si>
  <si>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</si>
  <si>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</si>
  <si>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</si>
  <si>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</si>
  <si>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</si>
  <si>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</si>
  <si>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</si>
  <si>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</si>
  <si>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</si>
  <si>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</si>
  <si>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</si>
  <si>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</si>
  <si>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</si>
  <si>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</si>
  <si>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</si>
  <si>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</si>
  <si>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</si>
  <si>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</si>
  <si>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</si>
  <si>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</si>
  <si>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</si>
  <si>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</si>
  <si>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</si>
  <si>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</si>
  <si>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</si>
  <si>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</si>
  <si>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</si>
  <si>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</si>
  <si>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</si>
  <si>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</si>
  <si>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</si>
  <si>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</si>
  <si>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</si>
  <si>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</si>
  <si>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</si>
  <si>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</si>
  <si>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</si>
  <si>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</si>
  <si>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</si>
  <si>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</si>
  <si>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</si>
  <si>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</si>
  <si>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</si>
  <si>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</si>
  <si>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</si>
  <si>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</si>
  <si>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</si>
  <si>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</si>
  <si>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</si>
  <si>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</si>
  <si>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</si>
  <si>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</si>
  <si>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</si>
  <si>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</si>
  <si>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</si>
  <si>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</si>
  <si>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</si>
  <si>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</si>
  <si>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</si>
  <si>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</si>
  <si>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</si>
  <si>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</si>
  <si>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</si>
  <si>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</si>
  <si>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</si>
  <si>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</si>
  <si>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</si>
  <si>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</si>
  <si>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</si>
  <si>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</si>
  <si>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</si>
  <si>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</si>
  <si>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</si>
  <si>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</si>
  <si>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</si>
  <si>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</si>
  <si>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</si>
  <si>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</si>
  <si>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</si>
  <si>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</si>
  <si>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</si>
  <si>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</si>
  <si>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</si>
  <si>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</si>
  <si>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</si>
  <si>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</si>
  <si>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</si>
  <si>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</si>
  <si>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</si>
  <si>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</si>
  <si>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</si>
  <si>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</si>
  <si>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</si>
  <si>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</si>
  <si>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</si>
  <si>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</si>
  <si>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</si>
  <si>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</si>
  <si>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</si>
  <si>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</si>
  <si>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</si>
  <si>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</si>
  <si>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</si>
  <si>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</si>
  <si>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</si>
  <si>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</si>
  <si>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</si>
  <si>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</si>
  <si>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</si>
  <si>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</si>
  <si>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</si>
  <si>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</si>
  <si>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</si>
  <si>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</si>
  <si>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</si>
  <si>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</si>
  <si>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</si>
  <si>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</si>
  <si>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</si>
  <si>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</si>
  <si>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</si>
  <si>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</si>
  <si>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</si>
  <si>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</si>
  <si>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</si>
  <si>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</si>
  <si>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</si>
  <si>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</si>
  <si>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</si>
  <si>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</si>
  <si>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</si>
  <si>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</si>
  <si>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</si>
  <si>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</si>
  <si>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</si>
  <si>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</si>
  <si>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</si>
  <si>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</si>
  <si>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</si>
  <si>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</si>
  <si>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</si>
  <si>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</si>
  <si>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</si>
  <si>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</si>
  <si>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</si>
  <si>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</si>
  <si>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</si>
  <si>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</si>
  <si>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</si>
  <si>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</si>
  <si>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</si>
  <si>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</si>
  <si>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</si>
  <si>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</si>
  <si>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</si>
  <si>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</si>
  <si>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</si>
  <si>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</si>
  <si>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</si>
  <si>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</si>
  <si>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</si>
  <si>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</si>
  <si>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</si>
  <si>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</si>
  <si>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</si>
  <si>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</si>
  <si>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</si>
  <si>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</si>
  <si>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</si>
  <si>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</si>
  <si>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</si>
  <si>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</si>
  <si>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</si>
  <si>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</si>
  <si>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</si>
  <si>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</si>
  <si>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</si>
  <si>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</si>
  <si>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</si>
  <si>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</si>
  <si>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</si>
  <si>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</si>
  <si>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</si>
  <si>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</si>
  <si>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</si>
  <si>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</si>
  <si>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</si>
  <si>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</si>
  <si>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</si>
  <si>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</si>
  <si>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</si>
  <si>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</si>
  <si>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</si>
  <si>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</si>
  <si>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</si>
  <si>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</si>
  <si>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</si>
  <si>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</si>
  <si>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</si>
  <si>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</si>
  <si>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</si>
  <si>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</si>
  <si>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</si>
  <si>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</si>
  <si>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</si>
  <si>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</si>
  <si>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</si>
  <si>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</si>
  <si>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</si>
  <si>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</si>
  <si>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</si>
  <si>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</si>
  <si>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</si>
  <si>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</si>
  <si>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</si>
  <si>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</si>
  <si>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</si>
  <si>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</si>
  <si>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</si>
  <si>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</si>
  <si>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</si>
  <si>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</si>
  <si>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</si>
  <si>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</si>
  <si>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</si>
  <si>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</si>
  <si>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</si>
  <si>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</si>
  <si>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</si>
  <si>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</si>
  <si>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</si>
  <si>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</si>
  <si>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</si>
  <si>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</si>
  <si>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</si>
  <si>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</si>
  <si>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</si>
  <si>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</si>
  <si>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</si>
  <si>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</si>
  <si>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</si>
  <si>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</si>
  <si>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</si>
  <si>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</si>
  <si>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</si>
  <si>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</si>
  <si>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</si>
  <si>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</si>
  <si>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</si>
  <si>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</si>
  <si>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</si>
  <si>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</si>
  <si>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</si>
  <si>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</si>
  <si>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</si>
  <si>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</si>
  <si>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</si>
  <si>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</si>
  <si>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</si>
  <si>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</si>
  <si>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</si>
  <si>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</si>
  <si>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</si>
  <si>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</si>
  <si>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</si>
  <si>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</si>
  <si>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</si>
  <si>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</si>
  <si>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</si>
  <si>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</si>
  <si>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</si>
  <si>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</si>
  <si>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</si>
  <si>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</si>
  <si>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</si>
  <si>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</si>
  <si>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</si>
  <si>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</si>
  <si>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</si>
  <si>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</si>
  <si>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</si>
  <si>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</si>
  <si>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</si>
  <si>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</si>
  <si>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</si>
  <si>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</si>
  <si>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</si>
  <si>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</si>
  <si>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</si>
  <si>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</si>
  <si>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</si>
  <si>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</si>
  <si>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</si>
  <si>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</si>
  <si>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</si>
  <si>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</si>
  <si>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</si>
  <si>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</si>
  <si>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</si>
  <si>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</si>
  <si>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</si>
  <si>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</si>
  <si>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</si>
  <si>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</si>
  <si>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</si>
  <si>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</si>
  <si>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</si>
  <si>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</si>
  <si>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</si>
  <si>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</si>
  <si>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</si>
  <si>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</si>
  <si>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</si>
  <si>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</si>
  <si>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</si>
  <si>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</si>
  <si>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</si>
  <si>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</si>
  <si>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</si>
  <si>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</si>
  <si>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</si>
  <si>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</si>
  <si>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</si>
  <si>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</si>
  <si>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</si>
  <si>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</si>
  <si>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</si>
  <si>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</si>
  <si>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</si>
  <si>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</si>
  <si>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</si>
  <si>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</si>
  <si>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</si>
  <si>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</si>
  <si>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</si>
  <si>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</si>
  <si>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</si>
  <si>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</si>
  <si>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</si>
  <si>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</si>
  <si>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</si>
  <si>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</si>
  <si>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</si>
  <si>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</si>
  <si>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</si>
  <si>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</si>
  <si>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</si>
  <si>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</si>
  <si>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</si>
  <si>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</si>
  <si>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</si>
  <si>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</si>
  <si>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</si>
  <si>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</si>
  <si>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</si>
  <si>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</si>
  <si>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</si>
  <si>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</si>
  <si>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</si>
  <si>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</si>
  <si>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</si>
  <si>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</si>
  <si>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</si>
  <si>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</si>
  <si>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</si>
  <si>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</si>
  <si>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</si>
  <si>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</si>
  <si>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</si>
  <si>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</si>
  <si>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</si>
  <si>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</si>
  <si>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</si>
  <si>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</si>
  <si>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</si>
  <si>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</si>
  <si>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</si>
  <si>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</si>
  <si>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</si>
  <si>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</si>
  <si>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</si>
  <si>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</si>
  <si>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</si>
  <si>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</si>
  <si>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</si>
  <si>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</si>
  <si>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</si>
  <si>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</si>
  <si>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</si>
  <si>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</si>
  <si>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</si>
  <si>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</si>
  <si>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</si>
  <si>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</si>
  <si>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</si>
  <si>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</si>
  <si>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</si>
  <si>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</si>
  <si>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</si>
  <si>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</si>
  <si>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</si>
  <si>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</si>
  <si>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</si>
  <si>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</si>
  <si>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</si>
  <si>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</si>
  <si>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</si>
  <si>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</si>
  <si>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</si>
  <si>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</si>
  <si>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</si>
  <si>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</si>
  <si>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</si>
  <si>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</si>
  <si>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</si>
  <si>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</si>
  <si>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</si>
  <si>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</si>
  <si>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</si>
  <si>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</si>
  <si>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</si>
  <si>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</si>
  <si>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</si>
  <si>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</si>
  <si>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</si>
  <si>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</si>
  <si>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</si>
  <si>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</si>
  <si>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</si>
  <si>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</si>
  <si>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</si>
  <si>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</si>
  <si>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</si>
  <si>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</si>
  <si>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</si>
  <si>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</si>
  <si>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</si>
  <si>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</si>
  <si>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</si>
  <si>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</si>
  <si>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</si>
  <si>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</si>
  <si>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</si>
  <si>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</si>
  <si>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</si>
  <si>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</si>
  <si>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</si>
  <si>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</si>
  <si>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</si>
  <si>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</si>
  <si>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</si>
  <si>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</si>
  <si>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</si>
  <si>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</si>
  <si>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</si>
  <si>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</si>
  <si>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</si>
  <si>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</si>
  <si>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</si>
  <si>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</si>
  <si>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</si>
  <si>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</si>
  <si>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</si>
  <si>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</si>
  <si>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</si>
  <si>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</si>
  <si>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</si>
  <si>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</si>
  <si>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</si>
  <si>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</si>
  <si>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</si>
  <si>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</si>
  <si>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</si>
  <si>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</si>
  <si>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</si>
  <si>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</si>
  <si>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</si>
  <si>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</si>
  <si>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</si>
  <si>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</si>
  <si>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</si>
  <si>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</si>
  <si>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</si>
  <si>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</si>
  <si>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</si>
  <si>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</si>
  <si>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</si>
  <si>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</si>
  <si>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</si>
  <si>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</si>
  <si>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</si>
  <si>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</si>
  <si>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</si>
  <si>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</si>
  <si>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</si>
  <si>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</si>
  <si>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</si>
  <si>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</si>
  <si>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</si>
  <si>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</si>
  <si>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</si>
  <si>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</si>
  <si>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</si>
  <si>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</si>
  <si>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</si>
  <si>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</si>
  <si>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</si>
  <si>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</si>
  <si>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</si>
  <si>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</si>
  <si>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</si>
  <si>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</si>
  <si>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</si>
  <si>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</si>
  <si>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</si>
  <si>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</si>
  <si>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</si>
  <si>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</si>
  <si>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</si>
  <si>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</si>
  <si>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</si>
  <si>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</si>
  <si>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</si>
  <si>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</si>
  <si>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</si>
  <si>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</si>
  <si>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</si>
  <si>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</si>
  <si>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</si>
  <si>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</si>
  <si>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</si>
  <si>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</si>
  <si>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</si>
  <si>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</si>
  <si>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</si>
  <si>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</si>
  <si>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</si>
  <si>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</si>
  <si>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</si>
  <si>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</si>
  <si>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</si>
  <si>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</si>
  <si>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</si>
  <si>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</si>
  <si>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</si>
  <si>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</si>
  <si>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</si>
  <si>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</si>
  <si>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</si>
  <si>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</si>
  <si>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</si>
  <si>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</si>
  <si>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</si>
  <si>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</si>
  <si>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</si>
  <si>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</si>
  <si>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</si>
  <si>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</si>
  <si>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</si>
  <si>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</si>
  <si>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</si>
  <si>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</si>
  <si>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</si>
  <si>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</si>
  <si>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</si>
  <si>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</si>
  <si>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</si>
  <si>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</si>
  <si>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</si>
  <si>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</si>
  <si>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</si>
  <si>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</si>
  <si>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</si>
  <si>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</si>
  <si>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</si>
  <si>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</si>
  <si>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</si>
  <si>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</si>
  <si>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</si>
  <si>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</si>
  <si>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</si>
  <si>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</si>
  <si>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</si>
  <si>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</si>
  <si>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</si>
  <si>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</si>
  <si>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</si>
  <si>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</si>
  <si>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</si>
  <si>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</si>
  <si>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</si>
  <si>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</si>
  <si>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</si>
  <si>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</si>
  <si>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</si>
  <si>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</si>
  <si>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</si>
  <si>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</si>
  <si>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</si>
  <si>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</si>
  <si>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</si>
  <si>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</si>
  <si>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</si>
  <si>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</si>
  <si>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</si>
  <si>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</si>
  <si>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</si>
  <si>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</si>
  <si>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</si>
  <si>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</si>
  <si>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</si>
  <si>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</si>
  <si>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</si>
  <si>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</si>
  <si>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</si>
  <si>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</si>
  <si>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</si>
  <si>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</si>
  <si>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</si>
  <si>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</si>
  <si>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</si>
  <si>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</si>
  <si>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</si>
  <si>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</si>
  <si>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</si>
  <si>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</si>
  <si>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</si>
  <si>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</si>
  <si>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</si>
  <si>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</si>
  <si>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</si>
  <si>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</si>
  <si>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</si>
  <si>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</si>
  <si>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</si>
  <si>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</si>
  <si>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</si>
  <si>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</si>
  <si>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</si>
  <si>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</si>
  <si>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</si>
  <si>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</si>
  <si>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</si>
  <si>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</si>
  <si>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</si>
  <si>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</si>
  <si>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</si>
  <si>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</si>
  <si>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</si>
  <si>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</si>
  <si>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</si>
  <si>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</si>
  <si>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</si>
  <si>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</si>
  <si>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</si>
  <si>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</si>
  <si>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</si>
  <si>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</si>
  <si>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</si>
  <si>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</si>
  <si>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</si>
  <si>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</si>
  <si>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</si>
  <si>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</si>
  <si>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</si>
  <si>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</si>
  <si>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</si>
  <si>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</si>
  <si>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</si>
  <si>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</si>
  <si>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</si>
  <si>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</si>
  <si>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</si>
  <si>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</si>
  <si>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</si>
  <si>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</si>
  <si>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</si>
  <si>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</si>
  <si>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</si>
  <si>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</si>
  <si>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</si>
  <si>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</si>
  <si>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</si>
  <si>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</si>
  <si>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</si>
  <si>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</si>
  <si>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</si>
  <si>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</si>
  <si>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</si>
  <si>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</si>
  <si>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</si>
  <si>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</si>
  <si>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</si>
  <si>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</si>
  <si>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</si>
  <si>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</si>
  <si>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</si>
  <si>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</si>
  <si>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</si>
  <si>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</si>
  <si>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</si>
  <si>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</si>
  <si>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</si>
  <si>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</si>
  <si>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</si>
  <si>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</si>
  <si>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</si>
  <si>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</si>
  <si>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</si>
  <si>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</si>
  <si>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</si>
  <si>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</si>
  <si>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</si>
  <si>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</si>
  <si>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</si>
  <si>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</si>
  <si>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</si>
  <si>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</si>
  <si>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</si>
  <si>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</si>
  <si>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</si>
  <si>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</si>
  <si>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</si>
  <si>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</si>
  <si>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</si>
  <si>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</si>
  <si>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</si>
  <si>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</si>
  <si>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</si>
  <si>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</si>
  <si>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</si>
  <si>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</si>
  <si>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</si>
  <si>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</si>
  <si>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</si>
  <si>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</si>
  <si>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</si>
  <si>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</si>
  <si>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</si>
  <si>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</si>
  <si>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</si>
  <si>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</si>
  <si>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</si>
  <si>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</si>
  <si>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</si>
  <si>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</si>
  <si>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</si>
  <si>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</si>
  <si>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</si>
  <si>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</si>
  <si>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</si>
  <si>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</si>
  <si>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</si>
  <si>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</si>
  <si>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</si>
  <si>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</si>
  <si>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</si>
  <si>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</si>
  <si>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</si>
  <si>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</si>
  <si>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</si>
  <si>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</si>
  <si>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</si>
  <si>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</si>
  <si>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</si>
  <si>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</si>
  <si>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</si>
  <si>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</si>
  <si>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</si>
  <si>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</si>
  <si>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</si>
  <si>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</si>
  <si>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</si>
  <si>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</si>
  <si>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</si>
  <si>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</si>
  <si>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</si>
  <si>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</si>
  <si>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</si>
  <si>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</si>
  <si>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</si>
  <si>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</si>
  <si>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</si>
  <si>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</si>
  <si>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</si>
  <si>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</si>
  <si>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</si>
  <si>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</si>
  <si>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</si>
  <si>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</si>
  <si>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</si>
  <si>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</si>
  <si>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</si>
  <si>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</si>
  <si>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</si>
  <si>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</si>
  <si>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</si>
  <si>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</si>
  <si>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</si>
  <si>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</si>
  <si>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</si>
  <si>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</si>
  <si>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</si>
  <si>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</si>
  <si>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</si>
  <si>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</si>
  <si>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</si>
  <si>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</si>
  <si>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</si>
  <si>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</si>
  <si>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</si>
  <si>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</si>
  <si>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</si>
  <si>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</si>
  <si>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</si>
  <si>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</si>
  <si>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</si>
  <si>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</si>
  <si>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</si>
  <si>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</si>
  <si>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</si>
  <si>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</si>
  <si>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</si>
  <si>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</si>
  <si>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</si>
  <si>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</si>
  <si>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</si>
  <si>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</si>
  <si>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</si>
  <si>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</si>
  <si>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</si>
  <si>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</si>
  <si>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</si>
  <si>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</si>
  <si>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</si>
  <si>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</si>
  <si>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</si>
  <si>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</si>
  <si>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</si>
  <si>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</si>
  <si>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</si>
  <si>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</si>
  <si>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</si>
  <si>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</si>
  <si>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</si>
  <si>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</si>
  <si>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</si>
  <si>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</si>
  <si>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</si>
  <si>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</si>
  <si>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</si>
  <si>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</si>
  <si>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</si>
  <si>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</si>
  <si>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</si>
  <si>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</si>
  <si>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</si>
  <si>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</si>
  <si>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</si>
  <si>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</si>
  <si>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</si>
  <si>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</si>
  <si>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</si>
  <si>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</si>
  <si>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</si>
  <si>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</si>
  <si>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</si>
  <si>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</si>
  <si>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</si>
  <si>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</si>
  <si>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</si>
  <si>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</si>
  <si>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</si>
  <si>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</si>
  <si>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</si>
  <si>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</si>
  <si>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</si>
  <si>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</si>
  <si>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</si>
  <si>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</si>
  <si>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</si>
  <si>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</si>
  <si>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</si>
  <si>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</si>
  <si>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</si>
  <si>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</si>
  <si>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</si>
  <si>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</si>
  <si>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</si>
  <si>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</si>
  <si>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</si>
  <si>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</si>
  <si>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</si>
  <si>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</si>
  <si>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</si>
  <si>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</si>
  <si>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</si>
  <si>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</si>
  <si>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</si>
  <si>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</si>
  <si>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</si>
  <si>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</si>
  <si>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</si>
  <si>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</si>
  <si>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</si>
  <si>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</si>
  <si>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</si>
  <si>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</si>
  <si>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</si>
  <si>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</si>
  <si>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</si>
  <si>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</si>
  <si>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</si>
  <si>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</si>
  <si>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</si>
  <si>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</si>
  <si>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</si>
  <si>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</si>
  <si>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</si>
  <si>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</si>
  <si>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</si>
  <si>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</si>
  <si>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</si>
  <si>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</si>
  <si>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</si>
  <si>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</si>
  <si>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</si>
  <si>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</si>
  <si>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</si>
  <si>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</si>
  <si>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</si>
  <si>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</si>
  <si>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</si>
  <si>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</si>
  <si>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</si>
  <si>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</si>
  <si>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</si>
  <si>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</si>
  <si>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</si>
  <si>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</si>
  <si>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</si>
  <si>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</si>
  <si>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</si>
  <si>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</si>
  <si>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</si>
  <si>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</si>
  <si>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</si>
  <si>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</si>
  <si>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</si>
  <si>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</si>
  <si>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</si>
  <si>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</si>
  <si>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</si>
  <si>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</si>
  <si>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</si>
  <si>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</si>
  <si>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</si>
  <si>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</si>
  <si>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</si>
  <si>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</si>
  <si>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</si>
  <si>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</si>
  <si>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</si>
  <si>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</si>
  <si>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</si>
  <si>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</si>
  <si>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</si>
  <si>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</si>
  <si>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</si>
  <si>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</si>
  <si>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</si>
  <si>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</si>
  <si>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</si>
  <si>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</si>
  <si>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</si>
  <si>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</si>
  <si>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</si>
  <si>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</si>
  <si>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</si>
  <si>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</si>
  <si>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</si>
  <si>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</si>
  <si>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</si>
  <si>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</si>
  <si>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</si>
  <si>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</si>
  <si>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</si>
  <si>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</si>
  <si>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</si>
  <si>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</si>
  <si>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</si>
  <si>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</si>
  <si>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</si>
  <si>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</si>
  <si>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</si>
  <si>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</si>
  <si>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</si>
  <si>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</si>
  <si>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</si>
  <si>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</si>
  <si>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</si>
  <si>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</si>
  <si>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</si>
  <si>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</si>
  <si>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</si>
  <si>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</si>
  <si>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</si>
  <si>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</si>
  <si>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</si>
  <si>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</si>
  <si>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</si>
  <si>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</si>
  <si>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</si>
  <si>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</si>
  <si>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</si>
  <si>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</si>
  <si>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</si>
  <si>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</si>
  <si>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</si>
  <si>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</si>
  <si>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</si>
  <si>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</si>
  <si>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</si>
  <si>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</si>
  <si>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</si>
  <si>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</si>
  <si>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</si>
  <si>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</si>
  <si>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</si>
  <si>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</si>
  <si>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</si>
  <si>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</si>
  <si>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</si>
  <si>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</si>
  <si>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</si>
  <si>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</si>
  <si>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</si>
  <si>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</si>
  <si>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</si>
  <si>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</si>
  <si>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</si>
  <si>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</si>
  <si>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</si>
  <si>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</si>
  <si>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</si>
  <si>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</si>
  <si>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</si>
  <si>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</si>
  <si>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</si>
  <si>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</si>
  <si>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</si>
  <si>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</si>
  <si>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</si>
  <si>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</si>
  <si>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</si>
  <si>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</si>
  <si>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</si>
  <si>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</si>
  <si>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</si>
  <si>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</si>
  <si>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</si>
  <si>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</si>
  <si>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</si>
  <si>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</si>
  <si>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</si>
  <si>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</si>
  <si>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</si>
  <si>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</si>
  <si>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</si>
  <si>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</si>
  <si>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</si>
  <si>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</si>
  <si>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</si>
  <si>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</si>
  <si>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</si>
  <si>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</si>
  <si>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</si>
  <si>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</si>
  <si>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</si>
  <si>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</si>
  <si>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</si>
  <si>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</si>
  <si>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</si>
  <si>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</si>
  <si>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</si>
  <si>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</si>
  <si>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</si>
  <si>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</si>
  <si>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</si>
  <si>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</si>
  <si>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</si>
  <si>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</si>
  <si>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</si>
  <si>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</si>
  <si>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</si>
  <si>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</si>
  <si>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</si>
  <si>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</si>
  <si>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</si>
  <si>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</si>
  <si>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</si>
  <si>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</si>
  <si>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</si>
  <si>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</si>
  <si>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</si>
  <si>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</si>
  <si>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</si>
  <si>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</si>
  <si>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</si>
  <si>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</si>
  <si>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</si>
  <si>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</si>
  <si>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</si>
  <si>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</si>
  <si>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</si>
  <si>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</si>
  <si>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</si>
  <si>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</si>
  <si>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</si>
  <si>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</si>
  <si>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</si>
  <si>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</si>
  <si>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</si>
  <si>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</si>
  <si>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</si>
  <si>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</si>
  <si>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</si>
  <si>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</si>
  <si>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</si>
  <si>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</si>
  <si>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</si>
  <si>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</si>
  <si>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</si>
  <si>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</si>
  <si>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</si>
  <si>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</si>
  <si>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</si>
  <si>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</si>
  <si>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</si>
  <si>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</si>
  <si>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</si>
  <si>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</si>
  <si>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</si>
  <si>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</si>
  <si>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</si>
  <si>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</si>
  <si>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</si>
  <si>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</si>
  <si>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</si>
  <si>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</si>
  <si>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</si>
  <si>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</si>
  <si>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</si>
  <si>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</si>
  <si>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</si>
  <si>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</si>
  <si>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</si>
  <si>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</si>
  <si>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</si>
  <si>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</si>
  <si>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</si>
  <si>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</si>
  <si>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</si>
  <si>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</si>
  <si>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</si>
  <si>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</si>
  <si>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</si>
  <si>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</si>
  <si>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</si>
  <si>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</si>
  <si>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</si>
  <si>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</si>
  <si>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</si>
  <si>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</si>
  <si>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</si>
  <si>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</si>
  <si>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</si>
  <si>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</si>
  <si>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</si>
  <si>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</si>
  <si>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</si>
  <si>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</si>
  <si>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</si>
  <si>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</si>
  <si>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</si>
  <si>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</si>
  <si>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</si>
  <si>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</si>
  <si>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</si>
  <si>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</si>
  <si>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</si>
  <si>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</si>
  <si>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</si>
  <si>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</si>
  <si>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</si>
  <si>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</si>
  <si>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</si>
  <si>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</si>
  <si>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</si>
  <si>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</si>
  <si>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</si>
  <si>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</si>
  <si>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</si>
  <si>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</si>
  <si>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</si>
  <si>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</si>
  <si>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</si>
  <si>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</si>
  <si>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</si>
  <si>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</si>
  <si>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</si>
  <si>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</si>
  <si>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</si>
  <si>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</si>
  <si>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</si>
  <si>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</si>
  <si>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</si>
  <si>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</si>
  <si>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</si>
  <si>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</si>
  <si>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</si>
  <si>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</si>
  <si>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</si>
  <si>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</si>
  <si>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</si>
  <si>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</si>
  <si>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</si>
  <si>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</si>
  <si>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</si>
  <si>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</si>
  <si>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</si>
  <si>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</si>
  <si>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</si>
  <si>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</si>
  <si>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</si>
  <si>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</si>
  <si>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</si>
  <si>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</si>
  <si>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</si>
  <si>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</si>
  <si>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</si>
  <si>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</si>
  <si>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</si>
  <si>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</si>
  <si>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</si>
  <si>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</si>
  <si>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</si>
  <si>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</si>
  <si>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</si>
  <si>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</si>
  <si>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</si>
  <si>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</si>
  <si>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</si>
  <si>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</si>
  <si>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</si>
  <si>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</si>
  <si>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</si>
  <si>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</si>
  <si>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</si>
  <si>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</si>
  <si>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</si>
  <si>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</si>
  <si>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</si>
  <si>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</si>
  <si>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</si>
  <si>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</si>
  <si>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</si>
  <si>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</si>
  <si>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</si>
  <si>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</si>
  <si>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</si>
  <si>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</si>
  <si>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</si>
  <si>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</si>
  <si>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</si>
  <si>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</si>
  <si>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</si>
  <si>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</si>
  <si>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</si>
  <si>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</si>
  <si>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</si>
  <si>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</si>
  <si>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</si>
  <si>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</si>
  <si>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</si>
  <si>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</si>
  <si>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</si>
  <si>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</si>
  <si>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</si>
  <si>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</si>
  <si>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</si>
  <si>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</si>
  <si>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</si>
  <si>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</si>
  <si>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</si>
  <si>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</si>
  <si>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</si>
  <si>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</si>
  <si>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</si>
  <si>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</si>
  <si>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</si>
  <si>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</si>
  <si>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</si>
  <si>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</si>
  <si>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</si>
  <si>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</si>
  <si>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</si>
  <si>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</si>
  <si>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</si>
  <si>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</si>
  <si>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</si>
  <si>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</si>
  <si>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</si>
  <si>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</si>
  <si>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</si>
  <si>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</si>
  <si>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</si>
  <si>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</si>
  <si>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</si>
  <si>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</si>
  <si>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</si>
  <si>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</si>
  <si>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</si>
  <si>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</si>
  <si>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</si>
  <si>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</si>
  <si>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</si>
  <si>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</si>
  <si>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</si>
  <si>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</si>
  <si>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</si>
  <si>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</si>
  <si>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</si>
  <si>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</si>
  <si>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</si>
  <si>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</si>
  <si>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</si>
  <si>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</si>
  <si>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</si>
  <si>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</si>
  <si>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</si>
  <si>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</si>
  <si>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</si>
  <si>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</si>
  <si>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</si>
  <si>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</si>
  <si>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</si>
  <si>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</si>
  <si>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</si>
  <si>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</si>
  <si>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</si>
  <si>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</si>
  <si>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</si>
  <si>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</si>
  <si>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</si>
  <si>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</si>
  <si>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</si>
  <si>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</si>
  <si>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</si>
  <si>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</si>
  <si>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</si>
  <si>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</si>
  <si>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</si>
  <si>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</si>
  <si>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</si>
  <si>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</si>
  <si>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</si>
  <si>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</si>
  <si>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</si>
  <si>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</si>
  <si>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</si>
  <si>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</si>
  <si>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</si>
  <si>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</si>
  <si>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</si>
  <si>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</si>
  <si>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</si>
  <si>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</si>
  <si>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</si>
  <si>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</si>
  <si>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</si>
  <si>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</si>
  <si>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</si>
  <si>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</si>
  <si>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</si>
  <si>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</si>
  <si>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</si>
  <si>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</si>
  <si>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</si>
  <si>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</si>
  <si>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</si>
  <si>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</si>
  <si>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</si>
  <si>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</si>
  <si>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</si>
  <si>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</si>
  <si>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</si>
  <si>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</si>
  <si>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</si>
  <si>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</si>
  <si>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</si>
  <si>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</si>
  <si>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</si>
  <si>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</si>
  <si>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</si>
  <si>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</si>
  <si>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</si>
  <si>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</si>
  <si>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</si>
  <si>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</si>
  <si>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</si>
  <si>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</si>
  <si>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</si>
  <si>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</si>
  <si>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</si>
  <si>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</si>
  <si>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</si>
  <si>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</si>
  <si>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</si>
  <si>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</si>
  <si>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</si>
  <si>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</si>
  <si>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</si>
  <si>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</si>
  <si>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</si>
  <si>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</si>
  <si>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</si>
  <si>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</si>
  <si>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</si>
  <si>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</si>
  <si>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</si>
  <si>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</si>
  <si>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</si>
  <si>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</si>
  <si>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</si>
  <si>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</si>
  <si>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</si>
  <si>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</si>
  <si>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</si>
  <si>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</si>
  <si>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</si>
  <si>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</si>
  <si>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</si>
  <si>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</si>
  <si>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</si>
  <si>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</si>
  <si>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</si>
  <si>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</si>
  <si>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</si>
  <si>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</si>
  <si>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</si>
  <si>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</si>
  <si>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</si>
  <si>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</si>
  <si>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</si>
  <si>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</si>
  <si>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</si>
  <si>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</si>
  <si>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</si>
  <si>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</si>
  <si>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</si>
  <si>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</si>
  <si>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</si>
  <si>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</si>
  <si>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</si>
  <si>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</si>
  <si>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</si>
  <si>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</si>
  <si>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</si>
  <si>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</si>
  <si>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</si>
  <si>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</si>
  <si>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</si>
  <si>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</si>
  <si>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</si>
  <si>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</si>
  <si>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</si>
  <si>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</si>
  <si>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</si>
  <si>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</si>
  <si>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</si>
  <si>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</si>
  <si>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</si>
  <si>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</si>
  <si>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</si>
  <si>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</si>
  <si>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</si>
  <si>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</si>
  <si>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</si>
  <si>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</si>
  <si>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</si>
  <si>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</si>
  <si>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</si>
  <si>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</si>
  <si>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</si>
  <si>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</si>
  <si>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</si>
  <si>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</si>
  <si>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</si>
  <si>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</si>
  <si>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</si>
  <si>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</si>
  <si>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</si>
  <si>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</si>
  <si>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</si>
  <si>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</si>
  <si>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</si>
  <si>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</si>
  <si>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</si>
  <si>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</si>
  <si>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</si>
  <si>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</si>
  <si>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</si>
  <si>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</si>
  <si>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</si>
  <si>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</si>
  <si>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</si>
  <si>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</si>
  <si>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</si>
  <si>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</si>
  <si>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</si>
  <si>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</si>
  <si>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</si>
  <si>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</si>
  <si>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</si>
  <si>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</si>
  <si>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</si>
  <si>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</si>
  <si>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</si>
  <si>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</si>
  <si>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</si>
  <si>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</si>
  <si>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</si>
  <si>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</si>
  <si>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</si>
  <si>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</si>
  <si>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</si>
  <si>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</si>
  <si>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</si>
  <si>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</si>
  <si>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</si>
  <si>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</si>
  <si>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</si>
  <si>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</si>
  <si>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</si>
  <si>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</si>
  <si>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</si>
  <si>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</si>
  <si>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</si>
  <si>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</si>
  <si>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</si>
  <si>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</si>
  <si>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</si>
  <si>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</si>
  <si>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</si>
  <si>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</si>
  <si>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</si>
  <si>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</si>
  <si>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</si>
  <si>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</si>
  <si>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</si>
  <si>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</si>
  <si>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</si>
  <si>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</si>
  <si>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</si>
  <si>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</si>
  <si>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</si>
  <si>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</si>
  <si>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</si>
  <si>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</si>
  <si>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</si>
  <si>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</si>
  <si>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</si>
  <si>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</si>
  <si>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</si>
  <si>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</si>
  <si>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</si>
  <si>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</si>
  <si>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</si>
  <si>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</si>
  <si>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</si>
  <si>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</si>
  <si>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</si>
  <si>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</si>
  <si>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</si>
  <si>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</si>
  <si>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</si>
  <si>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</si>
  <si>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</si>
  <si>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</si>
  <si>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</si>
  <si>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</si>
  <si>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</si>
  <si>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</si>
  <si>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</si>
  <si>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</si>
  <si>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</si>
  <si>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</si>
  <si>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</si>
  <si>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</si>
  <si>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</si>
  <si>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</si>
  <si>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</si>
  <si>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</si>
  <si>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</si>
  <si>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</si>
  <si>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</si>
  <si>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</si>
  <si>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</si>
  <si>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</si>
  <si>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</si>
  <si>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</si>
  <si>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</si>
  <si>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</si>
  <si>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</si>
  <si>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</si>
  <si>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</si>
  <si>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</si>
  <si>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</si>
  <si>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</si>
  <si>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</si>
  <si>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</si>
  <si>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</si>
  <si>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</si>
  <si>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</si>
  <si>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</si>
  <si>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</si>
  <si>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</si>
  <si>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</si>
  <si>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</si>
  <si>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</si>
  <si>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</si>
  <si>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</si>
  <si>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</si>
  <si>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</si>
  <si>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</si>
  <si>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</si>
  <si>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</si>
  <si>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</si>
  <si>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</si>
  <si>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</si>
  <si>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</si>
  <si>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</si>
  <si>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</si>
  <si>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</si>
  <si>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</si>
  <si>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</si>
  <si>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</si>
  <si>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</si>
  <si>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</si>
  <si>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</si>
  <si>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</si>
  <si>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</si>
  <si>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</si>
  <si>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</si>
  <si>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</si>
  <si>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</si>
  <si>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</si>
  <si>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</si>
  <si>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</si>
  <si>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</si>
  <si>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</si>
  <si>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</si>
  <si>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</si>
  <si>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</si>
  <si>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</si>
  <si>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</si>
  <si>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</si>
  <si>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</si>
  <si>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</si>
  <si>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</si>
  <si>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</si>
  <si>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</si>
  <si>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</si>
  <si>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</si>
  <si>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</si>
  <si>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</si>
  <si>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</si>
  <si>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</si>
  <si>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</si>
  <si>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</si>
  <si>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</si>
  <si>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</si>
  <si>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</si>
  <si>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</si>
  <si>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</si>
  <si>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</si>
  <si>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</si>
  <si>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</si>
  <si>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</si>
  <si>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</si>
  <si>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</si>
  <si>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</si>
  <si>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</si>
  <si>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</si>
  <si>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</si>
  <si>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</si>
  <si>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</si>
  <si>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</si>
  <si>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</si>
  <si>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</si>
  <si>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</si>
  <si>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</si>
  <si>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</si>
  <si>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</si>
  <si>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</si>
  <si>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</si>
  <si>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</si>
  <si>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</si>
  <si>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</si>
  <si>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</si>
  <si>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</si>
  <si>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</si>
  <si>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</si>
  <si>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</si>
  <si>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</si>
  <si>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</si>
  <si>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</si>
  <si>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</si>
  <si>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</si>
  <si>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</si>
  <si>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</si>
  <si>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</si>
  <si>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</si>
  <si>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</si>
  <si>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</si>
  <si>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</si>
  <si>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</si>
  <si>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</si>
  <si>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</si>
  <si>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</si>
  <si>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</si>
  <si>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</si>
  <si>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</si>
  <si>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</si>
  <si>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</si>
  <si>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</si>
  <si>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</si>
  <si>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</si>
  <si>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</si>
  <si>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</si>
  <si>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</si>
  <si>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</si>
  <si>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</si>
  <si>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</si>
  <si>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</si>
  <si>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</si>
  <si>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</si>
  <si>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</si>
  <si>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</si>
  <si>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</si>
  <si>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</si>
  <si>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</si>
  <si>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</si>
  <si>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</si>
  <si>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</si>
  <si>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</si>
  <si>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</si>
  <si>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</si>
  <si>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</si>
  <si>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</si>
  <si>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</si>
  <si>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</si>
  <si>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</si>
  <si>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</si>
  <si>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</si>
  <si>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</si>
  <si>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</si>
  <si>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</si>
  <si>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</si>
  <si>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</si>
  <si>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</si>
  <si>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</si>
  <si>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</si>
  <si>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</si>
  <si>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</si>
  <si>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</si>
  <si>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</si>
  <si>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</si>
  <si>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</si>
  <si>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</si>
  <si>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</si>
  <si>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</si>
  <si>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</si>
  <si>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</si>
  <si>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</si>
  <si>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</si>
  <si>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</si>
  <si>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</si>
  <si>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</si>
  <si>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</si>
  <si>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</si>
  <si>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</si>
  <si>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</si>
  <si>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</si>
  <si>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</si>
  <si>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</si>
  <si>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</si>
  <si>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</si>
  <si>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</si>
  <si>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</si>
  <si>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</si>
  <si>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</si>
  <si>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</si>
  <si>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</si>
  <si>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</si>
  <si>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</si>
  <si>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</si>
  <si>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</si>
  <si>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</si>
  <si>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</si>
  <si>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</si>
  <si>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</si>
  <si>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</si>
  <si>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</si>
  <si>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</si>
  <si>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</si>
  <si>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</si>
  <si>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</si>
  <si>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</si>
  <si>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</si>
  <si>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</si>
  <si>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</si>
  <si>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</si>
  <si>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</si>
  <si>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</si>
  <si>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</si>
  <si>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</si>
  <si>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</si>
  <si>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</si>
  <si>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</si>
  <si>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</si>
  <si>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</si>
  <si>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</si>
  <si>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</si>
  <si>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</si>
  <si>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</si>
  <si>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</si>
  <si>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</si>
  <si>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</si>
  <si>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</si>
  <si>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</si>
  <si>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</si>
  <si>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</si>
  <si>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</si>
  <si>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</si>
  <si>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</si>
  <si>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</si>
  <si>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</si>
  <si>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</si>
  <si>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</si>
  <si>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</si>
  <si>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</si>
  <si>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</si>
  <si>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</si>
  <si>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</si>
  <si>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</si>
  <si>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</si>
  <si>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</si>
  <si>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</si>
  <si>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</si>
  <si>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</si>
  <si>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</si>
  <si>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</si>
  <si>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</si>
  <si>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</si>
  <si>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</si>
  <si>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</si>
  <si>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</si>
  <si>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</si>
  <si>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</si>
  <si>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</si>
  <si>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</si>
  <si>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</si>
  <si>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</si>
  <si>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</si>
  <si>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</si>
  <si>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</si>
  <si>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</si>
  <si>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</si>
  <si>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</si>
  <si>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</si>
  <si>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</si>
  <si>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</si>
  <si>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</si>
  <si>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</si>
  <si>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</si>
  <si>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</si>
  <si>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</si>
  <si>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</si>
  <si>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</si>
  <si>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</si>
  <si>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</si>
  <si>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</si>
  <si>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</si>
  <si>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</si>
  <si>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</si>
  <si>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</si>
  <si>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</si>
  <si>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</si>
  <si>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</si>
  <si>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</si>
  <si>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</si>
  <si>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</si>
  <si>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</si>
  <si>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</si>
  <si>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</si>
  <si>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</si>
  <si>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</si>
  <si>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</si>
  <si>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</si>
  <si>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</si>
  <si>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</si>
  <si>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</si>
  <si>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</si>
  <si>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</si>
  <si>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</si>
  <si>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</si>
  <si>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</si>
  <si>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</si>
  <si>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</si>
  <si>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</si>
  <si>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</si>
  <si>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</si>
  <si>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</si>
  <si>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</si>
  <si>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</si>
  <si>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</si>
  <si>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</si>
  <si>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</si>
  <si>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</si>
  <si>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</si>
  <si>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</si>
  <si>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</si>
  <si>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</si>
  <si>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</si>
  <si>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</si>
  <si>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</si>
  <si>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</si>
  <si>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</si>
  <si>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</si>
  <si>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</si>
  <si>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</si>
  <si>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</si>
  <si>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</si>
  <si>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</si>
  <si>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</si>
  <si>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</si>
  <si>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</si>
  <si>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</si>
  <si>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</si>
  <si>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</si>
  <si>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</si>
  <si>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</si>
  <si>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</si>
  <si>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</si>
  <si>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</si>
  <si>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</si>
  <si>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</si>
  <si>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</si>
  <si>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</si>
  <si>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</si>
  <si>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</si>
  <si>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</si>
  <si>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</si>
  <si>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</si>
  <si>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</si>
  <si>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</si>
  <si>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</si>
  <si>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</si>
  <si>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</si>
  <si>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</si>
  <si>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</si>
  <si>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</si>
  <si>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</si>
  <si>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</si>
  <si>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</si>
  <si>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</si>
  <si>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</si>
  <si>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</si>
  <si>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</si>
  <si>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</si>
  <si>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</si>
  <si>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</si>
  <si>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</si>
  <si>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</si>
  <si>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</si>
  <si>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</si>
  <si>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</si>
  <si>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</si>
  <si>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</si>
  <si>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</si>
  <si>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</si>
  <si>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</si>
  <si>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</si>
  <si>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</si>
  <si>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</si>
  <si>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</si>
  <si>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</si>
  <si>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</si>
  <si>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</si>
  <si>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</si>
  <si>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</si>
  <si>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</si>
  <si>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</si>
  <si>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</si>
  <si>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</si>
  <si>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</si>
  <si>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</si>
  <si>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</si>
  <si>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</si>
  <si>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</si>
  <si>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</si>
  <si>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</si>
  <si>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</si>
  <si>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</si>
  <si>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</si>
  <si>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</si>
  <si>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</si>
  <si>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</si>
  <si>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</si>
  <si>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</si>
  <si>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</si>
  <si>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</si>
  <si>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</si>
  <si>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</si>
  <si>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</si>
  <si>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</si>
  <si>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</si>
  <si>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</si>
  <si>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</si>
  <si>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</si>
  <si>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</si>
  <si>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</si>
  <si>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</si>
  <si>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</si>
  <si>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</si>
  <si>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</si>
  <si>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</si>
  <si>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</si>
  <si>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</si>
  <si>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</si>
  <si>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</si>
  <si>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</si>
  <si>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</si>
  <si>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</si>
  <si>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</si>
  <si>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</si>
  <si>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</si>
  <si>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</si>
  <si>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</si>
  <si>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</si>
  <si>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</si>
  <si>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</si>
  <si>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</si>
  <si>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</si>
  <si>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</si>
  <si>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</si>
  <si>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</si>
  <si>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</si>
  <si>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</si>
  <si>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</si>
  <si>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</si>
  <si>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</si>
  <si>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</si>
  <si>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</si>
  <si>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</si>
  <si>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</si>
  <si>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</si>
  <si>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</si>
  <si>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</si>
  <si>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</si>
  <si>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</si>
  <si>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</si>
  <si>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</si>
  <si>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</si>
  <si>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</si>
  <si>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</si>
  <si>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</si>
  <si>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</si>
  <si>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</si>
  <si>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</si>
  <si>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</si>
  <si>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</si>
  <si>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</si>
  <si>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</si>
  <si>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</si>
  <si>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</si>
  <si>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</si>
  <si>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</si>
  <si>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</si>
  <si>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</si>
  <si>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</si>
  <si>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</si>
  <si>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</si>
  <si>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</si>
  <si>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</si>
  <si>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</si>
  <si>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</si>
  <si>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</si>
  <si>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</si>
  <si>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</si>
  <si>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</si>
  <si>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</si>
  <si>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</si>
  <si>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</si>
  <si>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</si>
  <si>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</si>
  <si>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</si>
  <si>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</si>
  <si>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</si>
  <si>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</si>
  <si>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</si>
  <si>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</si>
  <si>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</si>
  <si>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</si>
  <si>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</si>
  <si>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</si>
  <si>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</si>
  <si>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</si>
  <si>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</si>
  <si>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</si>
  <si>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</si>
  <si>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</si>
  <si>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</si>
  <si>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</si>
  <si>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</si>
  <si>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</si>
  <si>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</si>
  <si>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</si>
  <si>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</si>
  <si>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</si>
  <si>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</si>
  <si>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</si>
  <si>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</si>
  <si>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</si>
  <si>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</si>
  <si>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</si>
  <si>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</si>
  <si>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</si>
  <si>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</si>
  <si>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</si>
  <si>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</si>
  <si>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</si>
  <si>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</si>
  <si>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</si>
  <si>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</si>
  <si>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</si>
  <si>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</si>
  <si>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</si>
  <si>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</si>
  <si>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</si>
  <si>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</si>
  <si>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</si>
  <si>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</si>
  <si>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</si>
  <si>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</si>
  <si>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</si>
  <si>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</si>
  <si>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</si>
  <si>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</si>
  <si>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</si>
  <si>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</si>
  <si>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</si>
  <si>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</si>
  <si>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</si>
  <si>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</si>
  <si>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</si>
  <si>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</si>
  <si>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</si>
  <si>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</si>
  <si>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</si>
  <si>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</si>
  <si>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</si>
  <si>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</si>
  <si>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</si>
  <si>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</si>
  <si>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</si>
  <si>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</si>
  <si>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</si>
  <si>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</si>
  <si>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</si>
  <si>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</si>
  <si>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</si>
  <si>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</si>
  <si>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</si>
  <si>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</si>
  <si>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</si>
  <si>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</si>
  <si>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</si>
  <si>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</si>
  <si>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</si>
  <si>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</si>
  <si>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</si>
  <si>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</si>
  <si>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</si>
  <si>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</si>
  <si>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</si>
  <si>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</si>
  <si>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</si>
  <si>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</si>
  <si>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</si>
  <si>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</si>
  <si>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</si>
  <si>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</si>
  <si>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</si>
  <si>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</si>
  <si>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</si>
  <si>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</si>
  <si>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</si>
  <si>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</si>
  <si>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</si>
  <si>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</si>
  <si>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</si>
  <si>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</si>
  <si>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</si>
  <si>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</si>
  <si>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</si>
  <si>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</si>
  <si>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</si>
  <si>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</si>
  <si>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</si>
  <si>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</si>
  <si>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</si>
  <si>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</si>
  <si>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</si>
  <si>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</si>
  <si>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</si>
  <si>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</si>
  <si>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</si>
  <si>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</si>
  <si>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</si>
  <si>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</si>
  <si>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</si>
  <si>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</si>
  <si>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</si>
  <si>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</si>
  <si>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</si>
  <si>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</si>
  <si>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</si>
  <si>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</si>
  <si>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</si>
  <si>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</si>
  <si>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</si>
  <si>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</si>
  <si>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</si>
  <si>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</si>
  <si>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</si>
  <si>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</si>
  <si>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</si>
  <si>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</si>
  <si>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</si>
  <si>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</si>
  <si>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</si>
  <si>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</si>
  <si>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</si>
  <si>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</si>
  <si>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</si>
  <si>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</si>
  <si>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</si>
  <si>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</si>
  <si>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</si>
  <si>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</si>
  <si>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</si>
  <si>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</si>
  <si>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</si>
  <si>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</si>
  <si>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</si>
  <si>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</si>
  <si>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</si>
  <si>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</si>
  <si>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</si>
  <si>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</si>
  <si>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</si>
  <si>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</si>
  <si>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</si>
  <si>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</si>
  <si>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</si>
  <si>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</si>
  <si>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</si>
  <si>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</si>
  <si>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</si>
  <si>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</si>
  <si>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</si>
  <si>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</si>
  <si>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</si>
  <si>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</si>
  <si>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</si>
  <si>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</si>
  <si>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</si>
  <si>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</si>
  <si>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</si>
  <si>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</si>
  <si>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</si>
  <si>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</si>
  <si>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</si>
  <si>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</si>
  <si>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</si>
  <si>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</si>
  <si>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</si>
  <si>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</si>
  <si>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</si>
  <si>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</si>
  <si>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</si>
  <si>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</si>
  <si>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</si>
  <si>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</si>
  <si>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</si>
  <si>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</si>
  <si>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</si>
  <si>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</si>
  <si>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</si>
  <si>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</si>
  <si>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</si>
  <si>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</si>
  <si>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</si>
  <si>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</si>
  <si>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</si>
  <si>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</si>
  <si>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</si>
  <si>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</si>
  <si>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</si>
  <si>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</si>
  <si>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</si>
  <si>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</si>
  <si>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</si>
  <si>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</si>
  <si>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</si>
  <si>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</si>
  <si>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</si>
  <si>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</si>
  <si>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</si>
  <si>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</si>
  <si>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</si>
  <si>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</si>
  <si>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</si>
  <si>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</si>
  <si>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</si>
  <si>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</si>
  <si>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</si>
  <si>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</si>
  <si>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</si>
  <si>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</si>
  <si>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</si>
  <si>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</si>
  <si>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</si>
  <si>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</si>
  <si>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</si>
  <si>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</si>
  <si>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</si>
  <si>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</si>
  <si>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</si>
  <si>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</si>
  <si>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</si>
  <si>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</si>
  <si>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</si>
  <si>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</si>
  <si>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</si>
  <si>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</si>
  <si>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</si>
  <si>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</si>
  <si>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</si>
  <si>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</si>
  <si>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</si>
  <si>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</si>
  <si>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</si>
  <si>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</si>
  <si>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</si>
  <si>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</si>
  <si>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</si>
  <si>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</si>
  <si>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</si>
  <si>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</si>
  <si>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</si>
  <si>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</si>
  <si>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</si>
  <si>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</si>
  <si>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</si>
  <si>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</si>
  <si>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</si>
  <si>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</si>
  <si>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</si>
  <si>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</si>
  <si>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</si>
  <si>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</si>
  <si>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</si>
  <si>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</si>
  <si>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</si>
  <si>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</si>
  <si>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</si>
  <si>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</si>
  <si>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</si>
  <si>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</si>
  <si>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</si>
  <si>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</si>
  <si>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</si>
  <si>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</si>
  <si>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</si>
  <si>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</si>
  <si>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</si>
  <si>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</si>
  <si>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</si>
  <si>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</si>
  <si>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</si>
  <si>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</si>
  <si>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</si>
  <si>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</si>
  <si>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</si>
  <si>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</si>
  <si>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</si>
  <si>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</si>
  <si>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</si>
  <si>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</si>
  <si>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</si>
  <si>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</si>
  <si>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</si>
  <si>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</si>
  <si>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</si>
  <si>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</si>
  <si>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</si>
  <si>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</si>
  <si>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</si>
  <si>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</si>
  <si>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</si>
  <si>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</si>
  <si>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</si>
  <si>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</si>
  <si>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</si>
  <si>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</si>
  <si>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</si>
  <si>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</si>
  <si>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</si>
  <si>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</si>
  <si>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</si>
  <si>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</si>
  <si>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</si>
  <si>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</si>
  <si>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</si>
  <si>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</si>
  <si>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</si>
  <si>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</si>
  <si>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</si>
  <si>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</si>
  <si>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</si>
  <si>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</si>
  <si>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</si>
  <si>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</si>
  <si>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</si>
  <si>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</si>
  <si>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</si>
  <si>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</si>
  <si>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</si>
  <si>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</si>
  <si>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</si>
  <si>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</si>
  <si>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</si>
  <si>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</si>
  <si>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</si>
  <si>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</si>
  <si>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</si>
  <si>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</si>
  <si>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</si>
  <si>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</si>
  <si>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</si>
  <si>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</si>
  <si>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</si>
  <si>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</si>
  <si>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</si>
  <si>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</si>
  <si>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</si>
  <si>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</si>
  <si>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</si>
  <si>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</si>
  <si>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</si>
  <si>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</si>
  <si>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</si>
  <si>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</si>
  <si>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</si>
  <si>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</si>
  <si>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</si>
  <si>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</si>
  <si>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</si>
  <si>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</si>
  <si>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</si>
  <si>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</si>
  <si>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</si>
  <si>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</si>
  <si>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</si>
  <si>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</si>
  <si>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</si>
  <si>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</si>
  <si>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</si>
  <si>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</si>
  <si>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</si>
  <si>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</si>
  <si>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</si>
  <si>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</si>
  <si>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</si>
  <si>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</si>
  <si>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</si>
  <si>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</si>
  <si>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</si>
  <si>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</si>
  <si>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</si>
  <si>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</si>
  <si>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</si>
  <si>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</si>
  <si>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</si>
  <si>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</si>
  <si>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</si>
  <si>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</si>
  <si>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</si>
  <si>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</si>
  <si>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</si>
  <si>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</si>
  <si>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</si>
  <si>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</si>
  <si>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</si>
  <si>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</si>
  <si>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</si>
  <si>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</si>
  <si>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</si>
  <si>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</si>
  <si>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</si>
  <si>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</si>
  <si>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</si>
  <si>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</si>
  <si>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</si>
  <si>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</si>
  <si>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</si>
  <si>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</si>
  <si>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</si>
  <si>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</si>
  <si>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</si>
  <si>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</si>
  <si>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</si>
  <si>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</si>
  <si>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</si>
  <si>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</si>
  <si>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</si>
  <si>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</si>
  <si>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</si>
  <si>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</si>
  <si>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</si>
  <si>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</si>
  <si>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</si>
  <si>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</si>
  <si>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</si>
  <si>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</si>
  <si>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</si>
  <si>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</si>
  <si>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</si>
  <si>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</si>
  <si>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</si>
  <si>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</si>
  <si>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</si>
  <si>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</si>
  <si>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</si>
  <si>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</si>
  <si>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</si>
  <si>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</si>
  <si>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</si>
  <si>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</si>
  <si>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</si>
  <si>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</si>
  <si>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</si>
  <si>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</si>
  <si>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</si>
  <si>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</si>
  <si>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</si>
  <si>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</si>
  <si>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</si>
  <si>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</si>
  <si>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</si>
  <si>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</si>
  <si>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</si>
  <si>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</si>
  <si>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</si>
  <si>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</si>
  <si>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</si>
  <si>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</si>
  <si>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</si>
  <si>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</si>
  <si>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</si>
  <si>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</si>
  <si>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</si>
  <si>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</si>
  <si>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</si>
  <si>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</si>
  <si>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</si>
  <si>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</si>
  <si>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</si>
  <si>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</si>
  <si>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</si>
  <si>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</si>
  <si>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</si>
  <si>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</si>
  <si>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</si>
  <si>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</si>
  <si>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</si>
  <si>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</si>
  <si>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</si>
  <si>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</si>
  <si>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</si>
  <si>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</si>
  <si>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</si>
  <si>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</si>
  <si>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</si>
  <si>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</si>
  <si>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</si>
  <si>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</si>
  <si>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</si>
  <si>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</si>
  <si>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</si>
  <si>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</si>
  <si>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</si>
  <si>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</si>
  <si>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</si>
  <si>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</si>
  <si>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</si>
  <si>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</si>
  <si>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</si>
  <si>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</si>
  <si>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</si>
  <si>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</si>
  <si>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</si>
  <si>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</si>
  <si>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</si>
  <si>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</si>
  <si>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</si>
  <si>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</si>
  <si>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</si>
  <si>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</si>
  <si>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</si>
  <si>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</si>
  <si>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</si>
  <si>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</si>
  <si>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</si>
  <si>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</si>
  <si>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</si>
  <si>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</si>
  <si>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</si>
  <si>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</si>
  <si>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</si>
  <si>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</si>
  <si>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</si>
  <si>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</si>
  <si>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</si>
  <si>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</si>
  <si>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</si>
  <si>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</si>
  <si>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</si>
  <si>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</si>
  <si>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</si>
  <si>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</si>
  <si>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</si>
  <si>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</si>
  <si>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</si>
  <si>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</si>
  <si>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</si>
  <si>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</si>
  <si>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</si>
  <si>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</si>
  <si>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</si>
  <si>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</si>
  <si>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</si>
  <si>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</si>
  <si>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</si>
  <si>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</si>
  <si>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</si>
  <si>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</si>
  <si>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</si>
  <si>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</si>
  <si>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</si>
  <si>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</si>
  <si>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</si>
  <si>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</si>
  <si>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</si>
  <si>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</si>
  <si>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</si>
  <si>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</si>
  <si>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</si>
  <si>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</si>
  <si>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</si>
  <si>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</si>
  <si>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</si>
  <si>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</si>
  <si>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</si>
  <si>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</si>
  <si>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</si>
  <si>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</si>
  <si>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</si>
  <si>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</si>
  <si>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</si>
  <si>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</si>
  <si>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</si>
  <si>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</si>
  <si>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</si>
  <si>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</si>
  <si>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</si>
  <si>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</si>
  <si>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</si>
  <si>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</si>
  <si>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</si>
  <si>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</si>
  <si>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</si>
  <si>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</si>
  <si>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</si>
  <si>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</si>
  <si>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</si>
  <si>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</si>
  <si>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</si>
  <si>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</si>
  <si>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</si>
  <si>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</si>
  <si>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</si>
  <si>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</si>
  <si>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</si>
  <si>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</si>
  <si>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</si>
  <si>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</si>
  <si>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</si>
  <si>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</si>
  <si>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</si>
  <si>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</si>
  <si>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</si>
  <si>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</si>
  <si>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</si>
  <si>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</si>
  <si>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</si>
  <si>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</si>
  <si>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</si>
  <si>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</si>
  <si>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</si>
  <si>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</si>
  <si>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</si>
  <si>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</si>
  <si>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</si>
  <si>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</si>
  <si>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</si>
  <si>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</si>
  <si>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</si>
  <si>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</si>
  <si>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</si>
  <si>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</si>
  <si>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</si>
  <si>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</si>
  <si>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</si>
  <si>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</si>
  <si>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</si>
  <si>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</si>
  <si>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</si>
  <si>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</si>
  <si>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</si>
  <si>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</si>
  <si>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</si>
  <si>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</si>
  <si>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</si>
  <si>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</si>
  <si>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</si>
  <si>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</si>
  <si>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</si>
  <si>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</si>
  <si>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</si>
  <si>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</si>
  <si>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</si>
  <si>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</si>
  <si>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</si>
  <si>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</si>
  <si>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</si>
  <si>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</si>
  <si>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</si>
  <si>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</si>
  <si>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</si>
  <si>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</si>
  <si>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</si>
  <si>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</si>
  <si>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</si>
  <si>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</si>
  <si>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</si>
  <si>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</si>
  <si>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</si>
  <si>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</si>
  <si>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</si>
  <si>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</si>
  <si>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</si>
  <si>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</si>
  <si>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</si>
  <si>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</si>
  <si>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</si>
  <si>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</si>
  <si>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</si>
  <si>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</si>
  <si>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</si>
  <si>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</si>
  <si>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</si>
  <si>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</si>
  <si>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</si>
  <si>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</si>
  <si>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</si>
  <si>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</si>
  <si>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</si>
  <si>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</si>
  <si>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</si>
  <si>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</si>
  <si>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</si>
  <si>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</si>
  <si>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</si>
  <si>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</si>
  <si>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</si>
  <si>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</si>
  <si>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</si>
  <si>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</si>
  <si>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</si>
  <si>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</si>
  <si>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</si>
  <si>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</si>
  <si>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</si>
  <si>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</si>
  <si>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</si>
  <si>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</si>
  <si>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</si>
  <si>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</si>
  <si>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</si>
  <si>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</si>
  <si>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</si>
  <si>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</si>
  <si>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</si>
  <si>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</si>
  <si>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</si>
  <si>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</si>
  <si>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</si>
  <si>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</si>
  <si>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</si>
  <si>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</si>
  <si>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</si>
  <si>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</si>
  <si>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</si>
  <si>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</si>
  <si>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</si>
  <si>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</si>
  <si>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</si>
  <si>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</si>
  <si>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</si>
  <si>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</si>
  <si>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</si>
  <si>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</si>
  <si>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</si>
  <si>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</si>
  <si>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</si>
  <si>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</si>
  <si>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</si>
  <si>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</si>
  <si>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</si>
  <si>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</si>
  <si>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</si>
  <si>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</si>
  <si>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</si>
  <si>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</si>
  <si>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</si>
  <si>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</si>
  <si>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</si>
  <si>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</si>
  <si>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</si>
  <si>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</si>
  <si>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</si>
  <si>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</si>
  <si>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</si>
  <si>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</si>
  <si>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</si>
  <si>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</si>
  <si>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</si>
  <si>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</si>
  <si>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</si>
  <si>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</si>
  <si>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</si>
  <si>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</si>
  <si>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</si>
  <si>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</si>
  <si>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</si>
  <si>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</si>
  <si>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</si>
  <si>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</si>
  <si>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</si>
  <si>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</si>
  <si>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</si>
  <si>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</si>
  <si>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</si>
  <si>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</si>
  <si>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</si>
  <si>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</si>
  <si>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</si>
  <si>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</si>
  <si>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</si>
  <si>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</si>
  <si>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</si>
  <si>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</si>
  <si>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</si>
  <si>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</si>
  <si>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</si>
  <si>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</si>
  <si>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</si>
  <si>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</si>
  <si>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</si>
  <si>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</si>
  <si>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</si>
  <si>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</si>
  <si>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</si>
  <si>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</si>
  <si>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</si>
  <si>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</si>
  <si>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</si>
  <si>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</si>
  <si>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</si>
  <si>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</si>
  <si>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</si>
  <si>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</si>
  <si>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</si>
  <si>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</si>
  <si>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</si>
  <si>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</si>
  <si>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</si>
  <si>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</si>
  <si>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</si>
  <si>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</si>
  <si>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</si>
  <si>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</si>
  <si>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</si>
  <si>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</si>
  <si>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</si>
  <si>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</si>
  <si>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</si>
  <si>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</si>
  <si>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</si>
  <si>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</si>
  <si>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</si>
  <si>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</si>
  <si>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</si>
  <si>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</si>
  <si>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</si>
  <si>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</si>
  <si>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</si>
  <si>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</si>
  <si>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</si>
  <si>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</si>
  <si>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</si>
  <si>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</si>
  <si>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</si>
  <si>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</si>
  <si>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</si>
  <si>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</si>
  <si>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</si>
  <si>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</si>
  <si>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</si>
  <si>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</si>
  <si>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</si>
  <si>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</si>
  <si>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</si>
  <si>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</si>
  <si>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</si>
  <si>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</si>
  <si>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</si>
  <si>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</si>
  <si>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</si>
  <si>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</si>
  <si>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</si>
  <si>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</si>
  <si>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</si>
  <si>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</si>
  <si>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</si>
  <si>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</si>
  <si>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</si>
  <si>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</si>
  <si>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</si>
  <si>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</si>
  <si>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</si>
  <si>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</si>
  <si>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</si>
  <si>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</si>
  <si>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</si>
  <si>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</si>
  <si>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</si>
  <si>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</si>
  <si>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</si>
  <si>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</si>
  <si>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</si>
  <si>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</si>
  <si>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</si>
  <si>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</si>
  <si>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</si>
  <si>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</si>
  <si>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</si>
  <si>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</si>
  <si>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</si>
  <si>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</si>
  <si>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</si>
  <si>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</si>
  <si>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</si>
  <si>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</si>
  <si>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</si>
  <si>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</si>
  <si>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</si>
  <si>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</si>
  <si>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</si>
  <si>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</si>
  <si>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</si>
  <si>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</si>
  <si>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</si>
  <si>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</si>
  <si>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</si>
  <si>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</si>
  <si>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</si>
  <si>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</si>
  <si>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</si>
  <si>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</si>
  <si>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</si>
  <si>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</si>
  <si>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</si>
  <si>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</si>
  <si>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</si>
  <si>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</si>
  <si>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</si>
  <si>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</si>
  <si>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</si>
  <si>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</si>
  <si>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</si>
  <si>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</si>
  <si>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</si>
  <si>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</si>
  <si>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</si>
  <si>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</si>
  <si>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</si>
  <si>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</si>
  <si>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</si>
  <si>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</si>
  <si>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</si>
  <si>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</si>
  <si>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</si>
  <si>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</si>
  <si>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</si>
  <si>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</si>
  <si>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</si>
  <si>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</si>
  <si>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</si>
  <si>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</si>
  <si>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</si>
  <si>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</si>
  <si>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</si>
  <si>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</si>
  <si>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</si>
  <si>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</si>
  <si>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</si>
  <si>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</si>
  <si>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</si>
  <si>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</si>
  <si>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</si>
  <si>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</si>
  <si>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</si>
  <si>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</si>
  <si>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</si>
  <si>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</si>
  <si>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</si>
  <si>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</si>
  <si>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</si>
  <si>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</si>
  <si>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</si>
  <si>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</si>
  <si>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</si>
  <si>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</si>
  <si>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</si>
  <si>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</si>
  <si>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</si>
  <si>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</si>
  <si>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</si>
  <si>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</si>
  <si>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</si>
  <si>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</si>
  <si>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</si>
  <si>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</si>
  <si>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</si>
  <si>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</si>
  <si>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</si>
  <si>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</si>
  <si>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</si>
  <si>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</si>
  <si>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</si>
  <si>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</si>
  <si>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</si>
  <si>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</si>
  <si>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</si>
  <si>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</si>
  <si>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</si>
  <si>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</si>
  <si>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</si>
  <si>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</si>
  <si>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</si>
  <si>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</si>
  <si>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</si>
  <si>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</si>
  <si>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</si>
  <si>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</si>
  <si>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</si>
  <si>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</si>
  <si>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</si>
  <si>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</si>
  <si>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</si>
  <si>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</si>
  <si>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</si>
  <si>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</si>
  <si>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</si>
  <si>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</si>
  <si>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</si>
  <si>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</si>
  <si>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</si>
  <si>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</si>
  <si>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</si>
  <si>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</si>
  <si>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</si>
  <si>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</si>
  <si>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</si>
  <si>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</si>
  <si>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</si>
  <si>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</si>
  <si>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</si>
  <si>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</si>
  <si>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</si>
  <si>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</si>
  <si>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</si>
  <si>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</si>
  <si>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</si>
  <si>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</si>
  <si>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</si>
  <si>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</si>
  <si>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</si>
  <si>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</si>
  <si>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</si>
  <si>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</si>
  <si>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</si>
  <si>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</si>
  <si>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</si>
  <si>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</si>
  <si>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</si>
  <si>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</si>
  <si>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</si>
  <si>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</si>
  <si>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</si>
  <si>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</si>
  <si>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</si>
  <si>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</si>
  <si>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</si>
  <si>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</si>
  <si>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</si>
  <si>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</si>
  <si>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</si>
  <si>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</si>
  <si>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</si>
  <si>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</si>
  <si>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</si>
  <si>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</si>
  <si>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</si>
  <si>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</si>
  <si>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</si>
  <si>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</si>
  <si>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</si>
  <si>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</si>
  <si>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</si>
  <si>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</si>
  <si>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</si>
  <si>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</si>
  <si>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</si>
  <si>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</si>
  <si>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</si>
  <si>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</si>
  <si>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</si>
  <si>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</si>
  <si>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</si>
  <si>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</si>
  <si>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</si>
  <si>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</si>
  <si>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</si>
  <si>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</si>
  <si>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</si>
  <si>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</si>
  <si>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</si>
  <si>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</si>
  <si>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</si>
  <si>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</si>
  <si>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</si>
  <si>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</si>
  <si>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</si>
  <si>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</si>
  <si>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</si>
  <si>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</si>
  <si>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</si>
  <si>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</si>
  <si>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</si>
  <si>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</si>
  <si>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</si>
  <si>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</si>
  <si>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</si>
  <si>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</si>
  <si>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</si>
  <si>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</si>
  <si>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</si>
  <si>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</si>
  <si>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</si>
  <si>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</si>
  <si>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</si>
  <si>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</si>
  <si>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</si>
  <si>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</si>
  <si>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</si>
  <si>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</si>
  <si>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</si>
  <si>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</si>
  <si>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</si>
  <si>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</si>
  <si>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</si>
  <si>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</si>
  <si>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</si>
  <si>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</si>
  <si>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</si>
  <si>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</si>
  <si>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</si>
  <si>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</si>
  <si>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</si>
  <si>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</si>
  <si>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</si>
  <si>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</si>
  <si>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</si>
  <si>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</si>
  <si>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</si>
  <si>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</si>
  <si>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</si>
  <si>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</si>
  <si>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</si>
  <si>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</si>
  <si>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</si>
  <si>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</si>
  <si>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</si>
  <si>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</si>
  <si>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</si>
  <si>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</si>
  <si>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</si>
  <si>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</si>
  <si>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</si>
  <si>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</si>
  <si>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</si>
  <si>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</si>
  <si>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</si>
  <si>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</si>
  <si>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</si>
  <si>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</si>
  <si>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</si>
  <si>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</si>
  <si>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</si>
  <si>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</si>
  <si>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</si>
  <si>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</si>
  <si>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</si>
  <si>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</si>
  <si>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</si>
  <si>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</si>
  <si>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</si>
  <si>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</si>
  <si>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</si>
  <si>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</si>
  <si>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</si>
  <si>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</si>
  <si>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</si>
  <si>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</si>
  <si>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</si>
  <si>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</si>
  <si>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</si>
  <si>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</si>
  <si>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</si>
  <si>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</si>
  <si>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</si>
  <si>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</si>
  <si>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</si>
  <si>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</si>
  <si>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</si>
  <si>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</si>
  <si>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</si>
  <si>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</si>
  <si>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</si>
  <si>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</si>
  <si>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</si>
  <si>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</si>
  <si>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</si>
  <si>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</si>
  <si>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</si>
  <si>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</si>
  <si>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</si>
  <si>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</si>
  <si>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</si>
  <si>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</si>
  <si>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</si>
  <si>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</si>
  <si>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</si>
  <si>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</si>
  <si>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</si>
  <si>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</si>
  <si>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</si>
  <si>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</si>
  <si>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</si>
  <si>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</si>
  <si>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</si>
  <si>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Golledge Electronics Limited</t>
  </si>
  <si>
    <t>50-583-0018</t>
  </si>
  <si>
    <t>DUNS</t>
  </si>
  <si>
    <t>Eaglewood Park, Ilminster, Somerset, TA19 9DQ, UK</t>
  </si>
  <si>
    <t>John Hems</t>
  </si>
  <si>
    <t>j.hems@golledge.com</t>
  </si>
  <si>
    <t>44 1460 256 100</t>
  </si>
  <si>
    <t>Quality Manager</t>
  </si>
  <si>
    <t>https://www.golledge.com/media/4776/golledge-conflict-minerals-declaration.pdf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</si>
</sst>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ems@golledg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olledge.com/media/4776/golledge-conflict-minerals-declaration.pdf" TargetMode="External"/><Relationship Id="rId4" Type="http://schemas.openxmlformats.org/officeDocument/2006/relationships/hyperlink" Target="mailto:j.hems@golledg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13" zoomScale="80" zoomScaleNormal="80" zoomScalePageLayoutView="70" workbookViewId="0">
      <selection activeCell="Z23" sqref="Z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15656</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15657</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15660</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15659</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15662</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15660</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15661</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44838</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489</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489</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489</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489</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490</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490</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490</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490</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v>1</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v>1</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15663</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cfRule type="expression" dxfId="69" priority="28" stopIfTrue="1">
      <formula>$P$28=""</formula>
    </cfRule>
  </conditionalFormatting>
  <conditionalFormatting sqref="D35:E35 D41:E41 D53:E53 D59:E59 D65:E65">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D71">
    <cfRule type="expression" dxfId="64" priority="29" stopIfTrue="1">
      <formula>$P$33=""</formula>
    </cfRule>
  </conditionalFormatting>
  <conditionalFormatting sqref="D40 D52 D58 D64">
    <cfRule type="expression" dxfId="63" priority="19" stopIfTrue="1">
      <formula>$P$34=""</formula>
    </cfRule>
    <cfRule type="expression" dxfId="62" priority="141" stopIfTrue="1">
      <formula>IF(AND(OR($D$28="Yes",$D$28=""),D40=""),1,0)</formula>
    </cfRule>
  </conditionalFormatting>
  <conditionalFormatting sqref="D41 D53 D59 D65">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71">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76" zoomScaleNormal="100" zoomScalePageLayoutView="55" workbookViewId="0">
      <selection activeCell="A5" sqref="A5:A82"/>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654</v>
      </c>
      <c r="B5" s="208" t="str">
        <f ca="1">IF(LEN(A5)=0,"",INDEX('Smelter Look-up'!$A:$A,MATCH($A5,'Smelter Look-up'!$E:$E,0)))</f>
        <v>Gold</v>
      </c>
      <c r="C5" s="212" t="str">
        <f ca="1">IF(LEN(A5)=0,"",INDEX('Smelter Look-up'!$C:$C,MATCH($A5,'Smelter Look-up'!$E:$E,0)))</f>
        <v>Argor-Heraeus S.A.</v>
      </c>
      <c r="D5" s="270"/>
      <c r="E5" s="208" t="str">
        <f ca="1">IF(ISERROR($V5),"",OFFSET('Smelter Look-up'!$D$4,$V5-4,0)&amp;"")</f>
        <v>SWITZERLAND</v>
      </c>
      <c r="F5" s="208" t="str">
        <f ca="1">IF(ISERROR($V5),"",OFFSET('Smelter Look-up'!$E$4,$V5-4,0))</f>
        <v>CID000077</v>
      </c>
      <c r="G5" s="208" t="str">
        <f ca="1">IF(C5=$X$4,IF(ISERROR($V5),"Enter smelter details","RMI"),IF(ISERROR($V5),"",OFFSET('Smelter Look-up'!$F$4,$V5-4,0)))</f>
        <v>RMI</v>
      </c>
      <c r="H5" s="209">
        <f ca="1">IF(ISERROR($V5),"",OFFSET('Smelter Look-up'!$G$4,$V5-4,0))</f>
        <v>0</v>
      </c>
      <c r="I5" s="210" t="str">
        <f ca="1">IF(ISERROR($V5),"",OFFSET('Smelter Look-up'!$H$4,$V5-4,0))</f>
        <v>Mendrisio</v>
      </c>
      <c r="J5" s="210" t="str">
        <f ca="1">IF(ISERROR($V5),"",OFFSET('Smelter Look-up'!$I$4,$V5-4,0))</f>
        <v>Ticino</v>
      </c>
      <c r="K5" s="260"/>
      <c r="L5" s="260"/>
      <c r="M5" s="260"/>
      <c r="N5" s="260"/>
      <c r="O5" s="260"/>
      <c r="P5" s="211"/>
      <c r="Q5" s="261"/>
      <c r="R5" s="208" t="str">
        <f ca="1">IF(ISERROR($V5),"",OFFSET('Smelter Look-up'!$C$4,$V5-4,0)&amp;"")</f>
        <v>Argor-Heraeus S.A.</v>
      </c>
      <c r="S5" s="215" t="str">
        <f t="shared" ref="S5" ca="1" si="0">IF(B5="","",IF(ISERROR(MATCH($E5,CL,0)),"Unknown",INDIRECT("'C'!$A$"&amp;MATCH($E5,CL,0)+1)))</f>
        <v>CH</v>
      </c>
      <c r="T5" s="215" t="str">
        <f ca="1">IF(B5="","",IF(ISERROR(MATCH($J5,SorP!$B$1:$B$6230,0)),"",INDIRECT("'SorP'!$A$"&amp;MATCH($J5,SorP!$B$1:$B$6230,0))))</f>
        <v>CH-TI</v>
      </c>
      <c r="U5" s="231"/>
      <c r="V5" s="262">
        <f ca="1">IF(C5="",NA(),IF(OR(C5="Smelter not listed",C5="Smelter not yet identified"),MATCH($B5&amp;$D5,'Smelter Look-up'!$J:$J,0),MATCH($B5&amp;$C5,'Smelter Look-up'!$J:$J,0)))</f>
        <v>28</v>
      </c>
      <c r="W5" s="263"/>
      <c r="X5" s="263">
        <f t="shared" ref="X5" ca="1" si="1">IF(AND(C5="Smelter not listed",OR(LEN(D5)=0,LEN(E5)=0)),1,0)</f>
        <v>0</v>
      </c>
      <c r="Y5" s="263"/>
      <c r="Z5" s="263"/>
      <c r="AB5" s="265" t="str">
        <f t="shared" ref="AB5" ca="1" si="2">B5&amp;C5</f>
        <v>GoldArgor-Heraeus S.A.</v>
      </c>
    </row>
    <row r="6" spans="1:34" s="264" customFormat="1" ht="19.899999999999999" customHeight="1">
      <c r="A6" s="316" t="s">
        <v>655</v>
      </c>
      <c r="B6" s="208" t="str">
        <f ca="1">IF(LEN(A6)=0,"",INDEX('Smelter Look-up'!$A:$A,MATCH($A6,'Smelter Look-up'!$E:$E,0)))</f>
        <v>Gold</v>
      </c>
      <c r="C6" s="212" t="str">
        <f ca="1">IF(LEN(A6)=0,"",INDEX('Smelter Look-up'!$C:$C,MATCH($A6,'Smelter Look-up'!$E:$E,0)))</f>
        <v>Asahi Pretec Corp.</v>
      </c>
      <c r="D6" s="270"/>
      <c r="E6" s="208" t="str">
        <f ca="1">IF(ISERROR($V6),"",OFFSET('Smelter Look-up'!$D$4,$V6-4,0)&amp;"")</f>
        <v>JAPAN</v>
      </c>
      <c r="F6" s="208" t="str">
        <f ca="1">IF(ISERROR($V6),"",OFFSET('Smelter Look-up'!$E$4,$V6-4,0))</f>
        <v>CID000082</v>
      </c>
      <c r="G6" s="208" t="str">
        <f ca="1">IF(C6=$X$4,IF(ISERROR($V6),"Enter smelter details","RMI"),IF(ISERROR($V6),"",OFFSET('Smelter Look-up'!$F$4,$V6-4,0)))</f>
        <v>RMI</v>
      </c>
      <c r="H6" s="209">
        <f ca="1">IF(ISERROR($V6),"",OFFSET('Smelter Look-up'!$G$4,$V6-4,0))</f>
        <v>0</v>
      </c>
      <c r="I6" s="210" t="str">
        <f ca="1">IF(ISERROR($V6),"",OFFSET('Smelter Look-up'!$H$4,$V6-4,0))</f>
        <v>Kobe</v>
      </c>
      <c r="J6" s="210" t="str">
        <f ca="1">IF(ISERROR($V6),"",OFFSET('Smelter Look-up'!$I$4,$V6-4,0))</f>
        <v>Hyogo</v>
      </c>
      <c r="K6" s="260"/>
      <c r="L6" s="260"/>
      <c r="M6" s="260"/>
      <c r="N6" s="260"/>
      <c r="O6" s="260"/>
      <c r="P6" s="211"/>
      <c r="Q6" s="261"/>
      <c r="R6" s="208" t="str">
        <f ca="1">IF(ISERROR($V6),"",OFFSET('Smelter Look-up'!$C$4,$V6-4,0)&amp;"")</f>
        <v>Asahi Pretec Corp.</v>
      </c>
      <c r="S6" s="215" t="str">
        <f t="shared" ref="S6:S37" ca="1" si="3">IF(B6="","",IF(ISERROR(MATCH($E6,CL,0)),"Unknown",INDIRECT("'C'!$A$"&amp;MATCH($E6,CL,0)+1)))</f>
        <v>JP</v>
      </c>
      <c r="T6" s="215" t="str">
        <f ca="1">IF(B6="","",IF(ISERROR(MATCH($J6,SorP!$B$1:$B$6230,0)),"",INDIRECT("'SorP'!$A$"&amp;MATCH($J6,SorP!$B$1:$B$6230,0))))</f>
        <v>JP-28</v>
      </c>
      <c r="U6" s="231"/>
      <c r="V6" s="262">
        <f ca="1">IF(C6="",NA(),IF(OR(C6="Smelter not listed",C6="Smelter not yet identified"),MATCH($B6&amp;$D6,'Smelter Look-up'!$J:$J,0),MATCH($B6&amp;$C6,'Smelter Look-up'!$J:$J,0)))</f>
        <v>29</v>
      </c>
      <c r="W6" s="263"/>
      <c r="X6" s="263">
        <f t="shared" ref="X6:X37" ca="1" si="4">IF(AND(C6="Smelter not listed",OR(LEN(D6)=0,LEN(E6)=0)),1,0)</f>
        <v>0</v>
      </c>
      <c r="Y6" s="263"/>
      <c r="Z6" s="263"/>
      <c r="AB6" s="265" t="str">
        <f t="shared" ref="AB6:AB37" ca="1" si="5">B6&amp;C6</f>
        <v>GoldAsahi Pretec Corp.</v>
      </c>
    </row>
    <row r="7" spans="1:34" s="264" customFormat="1" ht="19.899999999999999" customHeight="1">
      <c r="A7" s="316" t="s">
        <v>684</v>
      </c>
      <c r="B7" s="208" t="str">
        <f ca="1">IF(LEN(A7)=0,"",INDEX('Smelter Look-up'!$A:$A,MATCH($A7,'Smelter Look-up'!$E:$E,0)))</f>
        <v>Gold</v>
      </c>
      <c r="C7" s="212" t="str">
        <f ca="1">IF(LEN(A7)=0,"",INDEX('Smelter Look-up'!$C:$C,MATCH($A7,'Smelter Look-up'!$E:$E,0)))</f>
        <v>Ishifuku Metal Industry Co., Ltd.</v>
      </c>
      <c r="D7" s="270"/>
      <c r="E7" s="208" t="str">
        <f ca="1">IF(ISERROR($V7),"",OFFSET('Smelter Look-up'!$D$4,$V7-4,0)&amp;"")</f>
        <v>JAPAN</v>
      </c>
      <c r="F7" s="208" t="str">
        <f ca="1">IF(ISERROR($V7),"",OFFSET('Smelter Look-up'!$E$4,$V7-4,0))</f>
        <v>CID000807</v>
      </c>
      <c r="G7" s="208" t="str">
        <f ca="1">IF(C7=$X$4,IF(ISERROR($V7),"Enter smelter details","RMI"),IF(ISERROR($V7),"",OFFSET('Smelter Look-up'!$F$4,$V7-4,0)))</f>
        <v>RMI</v>
      </c>
      <c r="H7" s="209">
        <f ca="1">IF(ISERROR($V7),"",OFFSET('Smelter Look-up'!$G$4,$V7-4,0))</f>
        <v>0</v>
      </c>
      <c r="I7" s="210" t="str">
        <f ca="1">IF(ISERROR($V7),"",OFFSET('Smelter Look-up'!$H$4,$V7-4,0))</f>
        <v>Soka</v>
      </c>
      <c r="J7" s="210" t="str">
        <f ca="1">IF(ISERROR($V7),"",OFFSET('Smelter Look-up'!$I$4,$V7-4,0))</f>
        <v>Saitama</v>
      </c>
      <c r="K7" s="260"/>
      <c r="L7" s="260"/>
      <c r="M7" s="260"/>
      <c r="N7" s="260"/>
      <c r="O7" s="260"/>
      <c r="P7" s="211"/>
      <c r="Q7" s="261"/>
      <c r="R7" s="208" t="str">
        <f ca="1">IF(ISERROR($V7),"",OFFSET('Smelter Look-up'!$C$4,$V7-4,0)&amp;"")</f>
        <v>Ishifuku Metal Industry Co., Ltd.</v>
      </c>
      <c r="S7" s="215" t="str">
        <f t="shared" ca="1" si="3"/>
        <v>JP</v>
      </c>
      <c r="T7" s="215" t="str">
        <f ca="1">IF(B7="","",IF(ISERROR(MATCH($J7,SorP!$B$1:$B$6230,0)),"",INDIRECT("'SorP'!$A$"&amp;MATCH($J7,SorP!$B$1:$B$6230,0))))</f>
        <v>JP-11</v>
      </c>
      <c r="U7" s="231"/>
      <c r="V7" s="262">
        <f ca="1">IF(C7="",NA(),IF(OR(C7="Smelter not listed",C7="Smelter not yet identified"),MATCH($B7&amp;$D7,'Smelter Look-up'!$J:$J,0),MATCH($B7&amp;$C7,'Smelter Look-up'!$J:$J,0)))</f>
        <v>119</v>
      </c>
      <c r="W7" s="263"/>
      <c r="X7" s="263">
        <f t="shared" ca="1" si="4"/>
        <v>0</v>
      </c>
      <c r="Y7" s="263"/>
      <c r="Z7" s="263"/>
      <c r="AB7" s="265" t="str">
        <f t="shared" ca="1" si="5"/>
        <v>GoldIshifuku Metal Industry Co., Ltd.</v>
      </c>
    </row>
    <row r="8" spans="1:34" s="264" customFormat="1" ht="19.899999999999999" customHeight="1">
      <c r="A8" s="316" t="s">
        <v>692</v>
      </c>
      <c r="B8" s="208" t="str">
        <f ca="1">IF(LEN(A8)=0,"",INDEX('Smelter Look-up'!$A:$A,MATCH($A8,'Smelter Look-up'!$E:$E,0)))</f>
        <v>Gold</v>
      </c>
      <c r="C8" s="212" t="str">
        <f ca="1">IF(LEN(A8)=0,"",INDEX('Smelter Look-up'!$C:$C,MATCH($A8,'Smelter Look-up'!$E:$E,0)))</f>
        <v>JX Nippon Mining &amp; Metals Co., Ltd.</v>
      </c>
      <c r="D8" s="270"/>
      <c r="E8" s="208" t="str">
        <f ca="1">IF(ISERROR($V8),"",OFFSET('Smelter Look-up'!$D$4,$V8-4,0)&amp;"")</f>
        <v>JAPAN</v>
      </c>
      <c r="F8" s="208" t="str">
        <f ca="1">IF(ISERROR($V8),"",OFFSET('Smelter Look-up'!$E$4,$V8-4,0))</f>
        <v>CID000937</v>
      </c>
      <c r="G8" s="208" t="str">
        <f ca="1">IF(C8=$X$4,IF(ISERROR($V8),"Enter smelter details","RMI"),IF(ISERROR($V8),"",OFFSET('Smelter Look-up'!$F$4,$V8-4,0)))</f>
        <v>RMI</v>
      </c>
      <c r="H8" s="209">
        <f ca="1">IF(ISERROR($V8),"",OFFSET('Smelter Look-up'!$G$4,$V8-4,0))</f>
        <v>0</v>
      </c>
      <c r="I8" s="210" t="str">
        <f ca="1">IF(ISERROR($V8),"",OFFSET('Smelter Look-up'!$H$4,$V8-4,0))</f>
        <v>Ōita</v>
      </c>
      <c r="J8" s="210" t="str">
        <f ca="1">IF(ISERROR($V8),"",OFFSET('Smelter Look-up'!$I$4,$V8-4,0))</f>
        <v>Ôita</v>
      </c>
      <c r="K8" s="260"/>
      <c r="L8" s="260"/>
      <c r="M8" s="260"/>
      <c r="N8" s="260"/>
      <c r="O8" s="260"/>
      <c r="P8" s="211"/>
      <c r="Q8" s="261"/>
      <c r="R8" s="208" t="str">
        <f ca="1">IF(ISERROR($V8),"",OFFSET('Smelter Look-up'!$C$4,$V8-4,0)&amp;"")</f>
        <v>JX Nippon Mining &amp; Metals Co., Ltd.</v>
      </c>
      <c r="S8" s="215" t="str">
        <f t="shared" ca="1" si="3"/>
        <v>JP</v>
      </c>
      <c r="T8" s="215" t="str">
        <f ca="1">IF(B8="","",IF(ISERROR(MATCH($J8,SorP!$B$1:$B$6230,0)),"",INDIRECT("'SorP'!$A$"&amp;MATCH($J8,SorP!$B$1:$B$6230,0))))</f>
        <v>JP-44</v>
      </c>
      <c r="U8" s="231"/>
      <c r="V8" s="262">
        <f ca="1">IF(C8="",NA(),IF(OR(C8="Smelter not listed",C8="Smelter not yet identified"),MATCH($B8&amp;$D8,'Smelter Look-up'!$J:$J,0),MATCH($B8&amp;$C8,'Smelter Look-up'!$J:$J,0)))</f>
        <v>133</v>
      </c>
      <c r="W8" s="263"/>
      <c r="X8" s="263">
        <f t="shared" ca="1" si="4"/>
        <v>0</v>
      </c>
      <c r="Y8" s="263"/>
      <c r="Z8" s="263"/>
      <c r="AB8" s="265" t="str">
        <f t="shared" ca="1" si="5"/>
        <v>GoldJX Nippon Mining &amp; Metals Co., Ltd.</v>
      </c>
    </row>
    <row r="9" spans="1:34" s="264" customFormat="1" ht="19.899999999999999" customHeight="1">
      <c r="A9" s="316" t="s">
        <v>704</v>
      </c>
      <c r="B9" s="208" t="str">
        <f ca="1">IF(LEN(A9)=0,"",INDEX('Smelter Look-up'!$A:$A,MATCH($A9,'Smelter Look-up'!$E:$E,0)))</f>
        <v>Gold</v>
      </c>
      <c r="C9" s="212" t="str">
        <f ca="1">IF(LEN(A9)=0,"",INDEX('Smelter Look-up'!$C:$C,MATCH($A9,'Smelter Look-up'!$E:$E,0)))</f>
        <v>Matsuda Sangyo Co., Ltd.</v>
      </c>
      <c r="D9" s="270"/>
      <c r="E9" s="208" t="str">
        <f ca="1">IF(ISERROR($V9),"",OFFSET('Smelter Look-up'!$D$4,$V9-4,0)&amp;"")</f>
        <v>JAPAN</v>
      </c>
      <c r="F9" s="208" t="str">
        <f ca="1">IF(ISERROR($V9),"",OFFSET('Smelter Look-up'!$E$4,$V9-4,0))</f>
        <v>CID001119</v>
      </c>
      <c r="G9" s="208" t="str">
        <f ca="1">IF(C9=$X$4,IF(ISERROR($V9),"Enter smelter details","RMI"),IF(ISERROR($V9),"",OFFSET('Smelter Look-up'!$F$4,$V9-4,0)))</f>
        <v>RMI</v>
      </c>
      <c r="H9" s="209">
        <f ca="1">IF(ISERROR($V9),"",OFFSET('Smelter Look-up'!$G$4,$V9-4,0))</f>
        <v>0</v>
      </c>
      <c r="I9" s="210" t="str">
        <f ca="1">IF(ISERROR($V9),"",OFFSET('Smelter Look-up'!$H$4,$V9-4,0))</f>
        <v>Iruma</v>
      </c>
      <c r="J9" s="210" t="str">
        <f ca="1">IF(ISERROR($V9),"",OFFSET('Smelter Look-up'!$I$4,$V9-4,0))</f>
        <v>Saitama</v>
      </c>
      <c r="K9" s="260"/>
      <c r="L9" s="260"/>
      <c r="M9" s="260"/>
      <c r="N9" s="260"/>
      <c r="O9" s="260"/>
      <c r="P9" s="211"/>
      <c r="Q9" s="261"/>
      <c r="R9" s="208" t="str">
        <f ca="1">IF(ISERROR($V9),"",OFFSET('Smelter Look-up'!$C$4,$V9-4,0)&amp;"")</f>
        <v>Matsuda Sangyo Co., Ltd.</v>
      </c>
      <c r="S9" s="215" t="str">
        <f t="shared" ca="1" si="3"/>
        <v>JP</v>
      </c>
      <c r="T9" s="215" t="str">
        <f ca="1">IF(B9="","",IF(ISERROR(MATCH($J9,SorP!$B$1:$B$6230,0)),"",INDIRECT("'SorP'!$A$"&amp;MATCH($J9,SorP!$B$1:$B$6230,0))))</f>
        <v>JP-11</v>
      </c>
      <c r="U9" s="231"/>
      <c r="V9" s="262">
        <f ca="1">IF(C9="",NA(),IF(OR(C9="Smelter not listed",C9="Smelter not yet identified"),MATCH($B9&amp;$D9,'Smelter Look-up'!$J:$J,0),MATCH($B9&amp;$C9,'Smelter Look-up'!$J:$J,0)))</f>
        <v>165</v>
      </c>
      <c r="W9" s="263"/>
      <c r="X9" s="263">
        <f t="shared" ca="1" si="4"/>
        <v>0</v>
      </c>
      <c r="Y9" s="263"/>
      <c r="Z9" s="263"/>
      <c r="AB9" s="265" t="str">
        <f t="shared" ca="1" si="5"/>
        <v>GoldMatsuda Sangyo Co., Ltd.</v>
      </c>
    </row>
    <row r="10" spans="1:34" s="264" customFormat="1" ht="19.899999999999999" customHeight="1">
      <c r="A10" s="316" t="s">
        <v>710</v>
      </c>
      <c r="B10" s="208" t="str">
        <f ca="1">IF(LEN(A10)=0,"",INDEX('Smelter Look-up'!$A:$A,MATCH($A10,'Smelter Look-up'!$E:$E,0)))</f>
        <v>Gold</v>
      </c>
      <c r="C10" s="212" t="str">
        <f ca="1">IF(LEN(A10)=0,"",INDEX('Smelter Look-up'!$C:$C,MATCH($A10,'Smelter Look-up'!$E:$E,0)))</f>
        <v>Mitsubishi Materials Corporation</v>
      </c>
      <c r="D10" s="270"/>
      <c r="E10" s="208" t="str">
        <f ca="1">IF(ISERROR($V10),"",OFFSET('Smelter Look-up'!$D$4,$V10-4,0)&amp;"")</f>
        <v>JAPAN</v>
      </c>
      <c r="F10" s="208" t="str">
        <f ca="1">IF(ISERROR($V10),"",OFFSET('Smelter Look-up'!$E$4,$V10-4,0))</f>
        <v>CID001188</v>
      </c>
      <c r="G10" s="208" t="str">
        <f ca="1">IF(C10=$X$4,IF(ISERROR($V10),"Enter smelter details","RMI"),IF(ISERROR($V10),"",OFFSET('Smelter Look-up'!$F$4,$V10-4,0)))</f>
        <v>RMI</v>
      </c>
      <c r="H10" s="209">
        <f ca="1">IF(ISERROR($V10),"",OFFSET('Smelter Look-up'!$G$4,$V10-4,0))</f>
        <v>0</v>
      </c>
      <c r="I10" s="210" t="str">
        <f ca="1">IF(ISERROR($V10),"",OFFSET('Smelter Look-up'!$H$4,$V10-4,0))</f>
        <v>Tokyo</v>
      </c>
      <c r="J10" s="210" t="str">
        <f ca="1">IF(ISERROR($V10),"",OFFSET('Smelter Look-up'!$I$4,$V10-4,0))</f>
        <v>Tokyo</v>
      </c>
      <c r="K10" s="260"/>
      <c r="L10" s="260"/>
      <c r="M10" s="260"/>
      <c r="N10" s="260"/>
      <c r="O10" s="260"/>
      <c r="P10" s="211"/>
      <c r="Q10" s="261"/>
      <c r="R10" s="208" t="str">
        <f ca="1">IF(ISERROR($V10),"",OFFSET('Smelter Look-up'!$C$4,$V10-4,0)&amp;"")</f>
        <v>Mitsubishi Materials Corporation</v>
      </c>
      <c r="S10" s="215" t="str">
        <f t="shared" ca="1" si="3"/>
        <v>JP</v>
      </c>
      <c r="T10" s="215" t="str">
        <f ca="1">IF(B10="","",IF(ISERROR(MATCH($J10,SorP!$B$1:$B$6230,0)),"",INDIRECT("'SorP'!$A$"&amp;MATCH($J10,SorP!$B$1:$B$6230,0))))</f>
        <v>JP-13</v>
      </c>
      <c r="U10" s="231"/>
      <c r="V10" s="262">
        <f ca="1">IF(C10="",NA(),IF(OR(C10="Smelter not listed",C10="Smelter not yet identified"),MATCH($B10&amp;$D10,'Smelter Look-up'!$J:$J,0),MATCH($B10&amp;$C10,'Smelter Look-up'!$J:$J,0)))</f>
        <v>182</v>
      </c>
      <c r="W10" s="263"/>
      <c r="X10" s="263">
        <f t="shared" ca="1" si="4"/>
        <v>0</v>
      </c>
      <c r="Y10" s="263"/>
      <c r="Z10" s="263"/>
      <c r="AB10" s="265" t="str">
        <f t="shared" ca="1" si="5"/>
        <v>GoldMitsubishi Materials Corporation</v>
      </c>
    </row>
    <row r="11" spans="1:34" s="264" customFormat="1" ht="19.899999999999999" customHeight="1">
      <c r="A11" s="316" t="s">
        <v>711</v>
      </c>
      <c r="B11" s="208" t="str">
        <f ca="1">IF(LEN(A11)=0,"",INDEX('Smelter Look-up'!$A:$A,MATCH($A11,'Smelter Look-up'!$E:$E,0)))</f>
        <v>Gold</v>
      </c>
      <c r="C11" s="212" t="str">
        <f ca="1">IF(LEN(A11)=0,"",INDEX('Smelter Look-up'!$C:$C,MATCH($A11,'Smelter Look-up'!$E:$E,0)))</f>
        <v>Mitsui Mining and Smelting Co., Ltd.</v>
      </c>
      <c r="D11" s="270"/>
      <c r="E11" s="208" t="str">
        <f ca="1">IF(ISERROR($V11),"",OFFSET('Smelter Look-up'!$D$4,$V11-4,0)&amp;"")</f>
        <v>JAPAN</v>
      </c>
      <c r="F11" s="208" t="str">
        <f ca="1">IF(ISERROR($V11),"",OFFSET('Smelter Look-up'!$E$4,$V11-4,0))</f>
        <v>CID001193</v>
      </c>
      <c r="G11" s="208" t="str">
        <f ca="1">IF(C11=$X$4,IF(ISERROR($V11),"Enter smelter details","RMI"),IF(ISERROR($V11),"",OFFSET('Smelter Look-up'!$F$4,$V11-4,0)))</f>
        <v>RMI</v>
      </c>
      <c r="H11" s="209">
        <f ca="1">IF(ISERROR($V11),"",OFFSET('Smelter Look-up'!$G$4,$V11-4,0))</f>
        <v>0</v>
      </c>
      <c r="I11" s="210" t="str">
        <f ca="1">IF(ISERROR($V11),"",OFFSET('Smelter Look-up'!$H$4,$V11-4,0))</f>
        <v>Takehara</v>
      </c>
      <c r="J11" s="210" t="str">
        <f ca="1">IF(ISERROR($V11),"",OFFSET('Smelter Look-up'!$I$4,$V11-4,0))</f>
        <v>Hiroshima</v>
      </c>
      <c r="K11" s="260"/>
      <c r="L11" s="260"/>
      <c r="M11" s="260"/>
      <c r="N11" s="260"/>
      <c r="O11" s="260"/>
      <c r="P11" s="211"/>
      <c r="Q11" s="261"/>
      <c r="R11" s="208" t="str">
        <f ca="1">IF(ISERROR($V11),"",OFFSET('Smelter Look-up'!$C$4,$V11-4,0)&amp;"")</f>
        <v>Mitsui Mining and Smelting Co., Ltd.</v>
      </c>
      <c r="S11" s="215" t="str">
        <f t="shared" ca="1" si="3"/>
        <v>JP</v>
      </c>
      <c r="T11" s="215" t="str">
        <f ca="1">IF(B11="","",IF(ISERROR(MATCH($J11,SorP!$B$1:$B$6230,0)),"",INDIRECT("'SorP'!$A$"&amp;MATCH($J11,SorP!$B$1:$B$6230,0))))</f>
        <v>JP-34</v>
      </c>
      <c r="U11" s="231"/>
      <c r="V11" s="262">
        <f ca="1">IF(C11="",NA(),IF(OR(C11="Smelter not listed",C11="Smelter not yet identified"),MATCH($B11&amp;$D11,'Smelter Look-up'!$J:$J,0),MATCH($B11&amp;$C11,'Smelter Look-up'!$J:$J,0)))</f>
        <v>184</v>
      </c>
      <c r="W11" s="263"/>
      <c r="X11" s="263">
        <f t="shared" ca="1" si="4"/>
        <v>0</v>
      </c>
      <c r="Y11" s="263"/>
      <c r="Z11" s="263"/>
      <c r="AB11" s="265" t="str">
        <f t="shared" ca="1" si="5"/>
        <v>GoldMitsui Mining and Smelting Co., Ltd.</v>
      </c>
    </row>
    <row r="12" spans="1:34" s="264" customFormat="1" ht="19.899999999999999" customHeight="1">
      <c r="A12" s="316" t="s">
        <v>715</v>
      </c>
      <c r="B12" s="208" t="str">
        <f ca="1">IF(LEN(A12)=0,"",INDEX('Smelter Look-up'!$A:$A,MATCH($A12,'Smelter Look-up'!$E:$E,0)))</f>
        <v>Gold</v>
      </c>
      <c r="C12" s="212" t="str">
        <f ca="1">IF(LEN(A12)=0,"",INDEX('Smelter Look-up'!$C:$C,MATCH($A12,'Smelter Look-up'!$E:$E,0)))</f>
        <v>Nihon Material Co., Ltd.</v>
      </c>
      <c r="D12" s="270"/>
      <c r="E12" s="208" t="str">
        <f ca="1">IF(ISERROR($V12),"",OFFSET('Smelter Look-up'!$D$4,$V12-4,0)&amp;"")</f>
        <v>JAPAN</v>
      </c>
      <c r="F12" s="208" t="str">
        <f ca="1">IF(ISERROR($V12),"",OFFSET('Smelter Look-up'!$E$4,$V12-4,0))</f>
        <v>CID001259</v>
      </c>
      <c r="G12" s="208" t="str">
        <f ca="1">IF(C12=$X$4,IF(ISERROR($V12),"Enter smelter details","RMI"),IF(ISERROR($V12),"",OFFSET('Smelter Look-up'!$F$4,$V12-4,0)))</f>
        <v>RMI</v>
      </c>
      <c r="H12" s="209">
        <f ca="1">IF(ISERROR($V12),"",OFFSET('Smelter Look-up'!$G$4,$V12-4,0))</f>
        <v>0</v>
      </c>
      <c r="I12" s="210" t="str">
        <f ca="1">IF(ISERROR($V12),"",OFFSET('Smelter Look-up'!$H$4,$V12-4,0))</f>
        <v>Noda</v>
      </c>
      <c r="J12" s="210" t="str">
        <f ca="1">IF(ISERROR($V12),"",OFFSET('Smelter Look-up'!$I$4,$V12-4,0))</f>
        <v>Chiba</v>
      </c>
      <c r="K12" s="260"/>
      <c r="L12" s="260"/>
      <c r="M12" s="260"/>
      <c r="N12" s="260"/>
      <c r="O12" s="260"/>
      <c r="P12" s="211"/>
      <c r="Q12" s="261"/>
      <c r="R12" s="208" t="str">
        <f ca="1">IF(ISERROR($V12),"",OFFSET('Smelter Look-up'!$C$4,$V12-4,0)&amp;"")</f>
        <v>Nihon Material Co., Ltd.</v>
      </c>
      <c r="S12" s="215" t="str">
        <f t="shared" ca="1" si="3"/>
        <v>JP</v>
      </c>
      <c r="T12" s="215" t="str">
        <f ca="1">IF(B12="","",IF(ISERROR(MATCH($J12,SorP!$B$1:$B$6230,0)),"",INDIRECT("'SorP'!$A$"&amp;MATCH($J12,SorP!$B$1:$B$6230,0))))</f>
        <v>JP-12</v>
      </c>
      <c r="U12" s="231"/>
      <c r="V12" s="262">
        <f ca="1">IF(C12="",NA(),IF(OR(C12="Smelter not listed",C12="Smelter not yet identified"),MATCH($B12&amp;$D12,'Smelter Look-up'!$J:$J,0),MATCH($B12&amp;$C12,'Smelter Look-up'!$J:$J,0)))</f>
        <v>193</v>
      </c>
      <c r="W12" s="263"/>
      <c r="X12" s="263">
        <f t="shared" ca="1" si="4"/>
        <v>0</v>
      </c>
      <c r="Y12" s="263"/>
      <c r="Z12" s="263"/>
      <c r="AB12" s="265" t="str">
        <f t="shared" ca="1" si="5"/>
        <v>GoldNihon Material Co., Ltd.</v>
      </c>
    </row>
    <row r="13" spans="1:34" s="264" customFormat="1" ht="19.899999999999999" customHeight="1">
      <c r="A13" s="316" t="s">
        <v>731</v>
      </c>
      <c r="B13" s="208" t="str">
        <f ca="1">IF(LEN(A13)=0,"",INDEX('Smelter Look-up'!$A:$A,MATCH($A13,'Smelter Look-up'!$E:$E,0)))</f>
        <v>Gold</v>
      </c>
      <c r="C13" s="212" t="str">
        <f ca="1">IF(LEN(A13)=0,"",INDEX('Smelter Look-up'!$C:$C,MATCH($A13,'Smelter Look-up'!$E:$E,0)))</f>
        <v>Sumitomo Metal Mining Co., Ltd.</v>
      </c>
      <c r="D13" s="270"/>
      <c r="E13" s="208" t="str">
        <f ca="1">IF(ISERROR($V13),"",OFFSET('Smelter Look-up'!$D$4,$V13-4,0)&amp;"")</f>
        <v>JAPAN</v>
      </c>
      <c r="F13" s="208" t="str">
        <f ca="1">IF(ISERROR($V13),"",OFFSET('Smelter Look-up'!$E$4,$V13-4,0))</f>
        <v>CID001798</v>
      </c>
      <c r="G13" s="208" t="str">
        <f ca="1">IF(C13=$X$4,IF(ISERROR($V13),"Enter smelter details","RMI"),IF(ISERROR($V13),"",OFFSET('Smelter Look-up'!$F$4,$V13-4,0)))</f>
        <v>RMI</v>
      </c>
      <c r="H13" s="209">
        <f ca="1">IF(ISERROR($V13),"",OFFSET('Smelter Look-up'!$G$4,$V13-4,0))</f>
        <v>0</v>
      </c>
      <c r="I13" s="210" t="str">
        <f ca="1">IF(ISERROR($V13),"",OFFSET('Smelter Look-up'!$H$4,$V13-4,0))</f>
        <v>Saijo</v>
      </c>
      <c r="J13" s="210" t="str">
        <f ca="1">IF(ISERROR($V13),"",OFFSET('Smelter Look-up'!$I$4,$V13-4,0))</f>
        <v>Ehime</v>
      </c>
      <c r="K13" s="260"/>
      <c r="L13" s="260"/>
      <c r="M13" s="260"/>
      <c r="N13" s="260"/>
      <c r="O13" s="260"/>
      <c r="P13" s="211"/>
      <c r="Q13" s="261"/>
      <c r="R13" s="208" t="str">
        <f ca="1">IF(ISERROR($V13),"",OFFSET('Smelter Look-up'!$C$4,$V13-4,0)&amp;"")</f>
        <v>Sumitomo Metal Mining Co., Ltd.</v>
      </c>
      <c r="S13" s="215" t="str">
        <f t="shared" ca="1" si="3"/>
        <v>JP</v>
      </c>
      <c r="T13" s="215" t="str">
        <f ca="1">IF(B13="","",IF(ISERROR(MATCH($J13,SorP!$B$1:$B$6230,0)),"",INDIRECT("'SorP'!$A$"&amp;MATCH($J13,SorP!$B$1:$B$6230,0))))</f>
        <v>JP-38</v>
      </c>
      <c r="U13" s="231"/>
      <c r="V13" s="262">
        <f ca="1">IF(C13="",NA(),IF(OR(C13="Smelter not listed",C13="Smelter not yet identified"),MATCH($B13&amp;$D13,'Smelter Look-up'!$J:$J,0),MATCH($B13&amp;$C13,'Smelter Look-up'!$J:$J,0)))</f>
        <v>265</v>
      </c>
      <c r="W13" s="263"/>
      <c r="X13" s="263">
        <f t="shared" ca="1" si="4"/>
        <v>0</v>
      </c>
      <c r="Y13" s="263"/>
      <c r="Z13" s="263"/>
      <c r="AB13" s="265" t="str">
        <f t="shared" ca="1" si="5"/>
        <v>GoldSumitomo Metal Mining Co., Ltd.</v>
      </c>
    </row>
    <row r="14" spans="1:34" s="264" customFormat="1" ht="19.899999999999999" customHeight="1">
      <c r="A14" s="316" t="s">
        <v>732</v>
      </c>
      <c r="B14" s="208" t="str">
        <f ca="1">IF(LEN(A14)=0,"",INDEX('Smelter Look-up'!$A:$A,MATCH($A14,'Smelter Look-up'!$E:$E,0)))</f>
        <v>Gold</v>
      </c>
      <c r="C14" s="212" t="str">
        <f ca="1">IF(LEN(A14)=0,"",INDEX('Smelter Look-up'!$C:$C,MATCH($A14,'Smelter Look-up'!$E:$E,0)))</f>
        <v>Tanaka Kikinzoku Kogyo K.K.</v>
      </c>
      <c r="D14" s="270"/>
      <c r="E14" s="208" t="str">
        <f ca="1">IF(ISERROR($V14),"",OFFSET('Smelter Look-up'!$D$4,$V14-4,0)&amp;"")</f>
        <v>JAPAN</v>
      </c>
      <c r="F14" s="208" t="str">
        <f ca="1">IF(ISERROR($V14),"",OFFSET('Smelter Look-up'!$E$4,$V14-4,0))</f>
        <v>CID001875</v>
      </c>
      <c r="G14" s="208" t="str">
        <f ca="1">IF(C14=$X$4,IF(ISERROR($V14),"Enter smelter details","RMI"),IF(ISERROR($V14),"",OFFSET('Smelter Look-up'!$F$4,$V14-4,0)))</f>
        <v>RMI</v>
      </c>
      <c r="H14" s="209">
        <f ca="1">IF(ISERROR($V14),"",OFFSET('Smelter Look-up'!$G$4,$V14-4,0))</f>
        <v>0</v>
      </c>
      <c r="I14" s="210" t="str">
        <f ca="1">IF(ISERROR($V14),"",OFFSET('Smelter Look-up'!$H$4,$V14-4,0))</f>
        <v>Hiratsuka</v>
      </c>
      <c r="J14" s="210" t="str">
        <f ca="1">IF(ISERROR($V14),"",OFFSET('Smelter Look-up'!$I$4,$V14-4,0))</f>
        <v>Kanagawa</v>
      </c>
      <c r="K14" s="260"/>
      <c r="L14" s="260"/>
      <c r="M14" s="260"/>
      <c r="N14" s="260"/>
      <c r="O14" s="260"/>
      <c r="P14" s="211"/>
      <c r="Q14" s="261"/>
      <c r="R14" s="208" t="str">
        <f ca="1">IF(ISERROR($V14),"",OFFSET('Smelter Look-up'!$C$4,$V14-4,0)&amp;"")</f>
        <v>Tanaka Kikinzoku Kogyo K.K.</v>
      </c>
      <c r="S14" s="215" t="str">
        <f t="shared" ca="1" si="3"/>
        <v>JP</v>
      </c>
      <c r="T14" s="215" t="str">
        <f ca="1">IF(B14="","",IF(ISERROR(MATCH($J14,SorP!$B$1:$B$6230,0)),"",INDIRECT("'SorP'!$A$"&amp;MATCH($J14,SorP!$B$1:$B$6230,0))))</f>
        <v>JP-14</v>
      </c>
      <c r="U14" s="231"/>
      <c r="V14" s="262">
        <f ca="1">IF(C14="",NA(),IF(OR(C14="Smelter not listed",C14="Smelter not yet identified"),MATCH($B14&amp;$D14,'Smelter Look-up'!$J:$J,0),MATCH($B14&amp;$C14,'Smelter Look-up'!$J:$J,0)))</f>
        <v>278</v>
      </c>
      <c r="W14" s="263"/>
      <c r="X14" s="263">
        <f t="shared" ca="1" si="4"/>
        <v>0</v>
      </c>
      <c r="Y14" s="263"/>
      <c r="Z14" s="263"/>
      <c r="AB14" s="265" t="str">
        <f t="shared" ca="1" si="5"/>
        <v>GoldTanaka Kikinzoku Kogyo K.K.</v>
      </c>
    </row>
    <row r="15" spans="1:34" s="264" customFormat="1" ht="19.899999999999999" customHeight="1">
      <c r="A15" s="316" t="s">
        <v>735</v>
      </c>
      <c r="B15" s="208" t="str">
        <f ca="1">IF(LEN(A15)=0,"",INDEX('Smelter Look-up'!$A:$A,MATCH($A15,'Smelter Look-up'!$E:$E,0)))</f>
        <v>Gold</v>
      </c>
      <c r="C15" s="212" t="str">
        <f ca="1">IF(LEN(A15)=0,"",INDEX('Smelter Look-up'!$C:$C,MATCH($A15,'Smelter Look-up'!$E:$E,0)))</f>
        <v>Tokuriki Honten Co., Ltd.</v>
      </c>
      <c r="D15" s="270"/>
      <c r="E15" s="208" t="str">
        <f ca="1">IF(ISERROR($V15),"",OFFSET('Smelter Look-up'!$D$4,$V15-4,0)&amp;"")</f>
        <v>JAPAN</v>
      </c>
      <c r="F15" s="208" t="str">
        <f ca="1">IF(ISERROR($V15),"",OFFSET('Smelter Look-up'!$E$4,$V15-4,0))</f>
        <v>CID001938</v>
      </c>
      <c r="G15" s="208" t="str">
        <f ca="1">IF(C15=$X$4,IF(ISERROR($V15),"Enter smelter details","RMI"),IF(ISERROR($V15),"",OFFSET('Smelter Look-up'!$F$4,$V15-4,0)))</f>
        <v>RMI</v>
      </c>
      <c r="H15" s="209">
        <f ca="1">IF(ISERROR($V15),"",OFFSET('Smelter Look-up'!$G$4,$V15-4,0))</f>
        <v>0</v>
      </c>
      <c r="I15" s="210" t="str">
        <f ca="1">IF(ISERROR($V15),"",OFFSET('Smelter Look-up'!$H$4,$V15-4,0))</f>
        <v>Kuki</v>
      </c>
      <c r="J15" s="210" t="str">
        <f ca="1">IF(ISERROR($V15),"",OFFSET('Smelter Look-up'!$I$4,$V15-4,0))</f>
        <v>Saitama</v>
      </c>
      <c r="K15" s="260"/>
      <c r="L15" s="260"/>
      <c r="M15" s="260"/>
      <c r="N15" s="260"/>
      <c r="O15" s="260"/>
      <c r="P15" s="211"/>
      <c r="Q15" s="261"/>
      <c r="R15" s="208" t="str">
        <f ca="1">IF(ISERROR($V15),"",OFFSET('Smelter Look-up'!$C$4,$V15-4,0)&amp;"")</f>
        <v>Tokuriki Honten Co., Ltd.</v>
      </c>
      <c r="S15" s="215" t="str">
        <f t="shared" ca="1" si="3"/>
        <v>JP</v>
      </c>
      <c r="T15" s="215" t="str">
        <f ca="1">IF(B15="","",IF(ISERROR(MATCH($J15,SorP!$B$1:$B$6230,0)),"",INDIRECT("'SorP'!$A$"&amp;MATCH($J15,SorP!$B$1:$B$6230,0))))</f>
        <v>JP-11</v>
      </c>
      <c r="U15" s="231"/>
      <c r="V15" s="262">
        <f ca="1">IF(C15="",NA(),IF(OR(C15="Smelter not listed",C15="Smelter not yet identified"),MATCH($B15&amp;$D15,'Smelter Look-up'!$J:$J,0),MATCH($B15&amp;$C15,'Smelter Look-up'!$J:$J,0)))</f>
        <v>283</v>
      </c>
      <c r="W15" s="263"/>
      <c r="X15" s="263">
        <f t="shared" ca="1" si="4"/>
        <v>0</v>
      </c>
      <c r="Y15" s="263"/>
      <c r="Z15" s="263"/>
      <c r="AB15" s="265" t="str">
        <f t="shared" ca="1" si="5"/>
        <v>GoldTokuriki Honten Co., Ltd.</v>
      </c>
    </row>
    <row r="16" spans="1:34" s="264" customFormat="1" ht="19.899999999999999" customHeight="1">
      <c r="A16" s="316" t="s">
        <v>650</v>
      </c>
      <c r="B16" s="208" t="str">
        <f ca="1">IF(LEN(A16)=0,"",INDEX('Smelter Look-up'!$A:$A,MATCH($A16,'Smelter Look-up'!$E:$E,0)))</f>
        <v>Gold</v>
      </c>
      <c r="C16" s="212" t="str">
        <f ca="1">IF(LEN(A16)=0,"",INDEX('Smelter Look-up'!$C:$C,MATCH($A16,'Smelter Look-up'!$E:$E,0)))</f>
        <v>Aida Chemical Industries Co., Ltd.</v>
      </c>
      <c r="D16" s="270"/>
      <c r="E16" s="208" t="str">
        <f ca="1">IF(ISERROR($V16),"",OFFSET('Smelter Look-up'!$D$4,$V16-4,0)&amp;"")</f>
        <v>JAPAN</v>
      </c>
      <c r="F16" s="208" t="str">
        <f ca="1">IF(ISERROR($V16),"",OFFSET('Smelter Look-up'!$E$4,$V16-4,0))</f>
        <v>CID000019</v>
      </c>
      <c r="G16" s="208" t="str">
        <f ca="1">IF(C16=$X$4,IF(ISERROR($V16),"Enter smelter details","RMI"),IF(ISERROR($V16),"",OFFSET('Smelter Look-up'!$F$4,$V16-4,0)))</f>
        <v>RMI</v>
      </c>
      <c r="H16" s="209">
        <f ca="1">IF(ISERROR($V16),"",OFFSET('Smelter Look-up'!$G$4,$V16-4,0))</f>
        <v>0</v>
      </c>
      <c r="I16" s="210" t="str">
        <f ca="1">IF(ISERROR($V16),"",OFFSET('Smelter Look-up'!$H$4,$V16-4,0))</f>
        <v>Fuchu</v>
      </c>
      <c r="J16" s="210" t="str">
        <f ca="1">IF(ISERROR($V16),"",OFFSET('Smelter Look-up'!$I$4,$V16-4,0))</f>
        <v>Tokyo</v>
      </c>
      <c r="K16" s="260"/>
      <c r="L16" s="260"/>
      <c r="M16" s="260"/>
      <c r="N16" s="260"/>
      <c r="O16" s="260"/>
      <c r="P16" s="211"/>
      <c r="Q16" s="261"/>
      <c r="R16" s="208" t="str">
        <f ca="1">IF(ISERROR($V16),"",OFFSET('Smelter Look-up'!$C$4,$V16-4,0)&amp;"")</f>
        <v>Aida Chemical Industries Co., Ltd.</v>
      </c>
      <c r="S16" s="215" t="str">
        <f t="shared" ca="1" si="3"/>
        <v>JP</v>
      </c>
      <c r="T16" s="215" t="str">
        <f ca="1">IF(B16="","",IF(ISERROR(MATCH($J16,SorP!$B$1:$B$6230,0)),"",INDIRECT("'SorP'!$A$"&amp;MATCH($J16,SorP!$B$1:$B$6230,0))))</f>
        <v>JP-13</v>
      </c>
      <c r="U16" s="231"/>
      <c r="V16" s="262">
        <f ca="1">IF(C16="",NA(),IF(OR(C16="Smelter not listed",C16="Smelter not yet identified"),MATCH($B16&amp;$D16,'Smelter Look-up'!$J:$J,0),MATCH($B16&amp;$C16,'Smelter Look-up'!$J:$J,0)))</f>
        <v>13</v>
      </c>
      <c r="W16" s="263"/>
      <c r="X16" s="263">
        <f t="shared" ca="1" si="4"/>
        <v>0</v>
      </c>
      <c r="Y16" s="263"/>
      <c r="Z16" s="263"/>
      <c r="AB16" s="265" t="str">
        <f t="shared" ca="1" si="5"/>
        <v>GoldAida Chemical Industries Co., Ltd.</v>
      </c>
    </row>
    <row r="17" spans="1:28" s="264" customFormat="1" ht="19.899999999999999" customHeight="1">
      <c r="A17" s="316" t="s">
        <v>656</v>
      </c>
      <c r="B17" s="208" t="str">
        <f ca="1">IF(LEN(A17)=0,"",INDEX('Smelter Look-up'!$A:$A,MATCH($A17,'Smelter Look-up'!$E:$E,0)))</f>
        <v>Gold</v>
      </c>
      <c r="C17" s="212" t="str">
        <f ca="1">IF(LEN(A17)=0,"",INDEX('Smelter Look-up'!$C:$C,MATCH($A17,'Smelter Look-up'!$E:$E,0)))</f>
        <v>Asaka Riken Co., Ltd.</v>
      </c>
      <c r="D17" s="270"/>
      <c r="E17" s="208" t="str">
        <f ca="1">IF(ISERROR($V17),"",OFFSET('Smelter Look-up'!$D$4,$V17-4,0)&amp;"")</f>
        <v>JAPAN</v>
      </c>
      <c r="F17" s="208" t="str">
        <f ca="1">IF(ISERROR($V17),"",OFFSET('Smelter Look-up'!$E$4,$V17-4,0))</f>
        <v>CID000090</v>
      </c>
      <c r="G17" s="208" t="str">
        <f ca="1">IF(C17=$X$4,IF(ISERROR($V17),"Enter smelter details","RMI"),IF(ISERROR($V17),"",OFFSET('Smelter Look-up'!$F$4,$V17-4,0)))</f>
        <v>RMI</v>
      </c>
      <c r="H17" s="209">
        <f ca="1">IF(ISERROR($V17),"",OFFSET('Smelter Look-up'!$G$4,$V17-4,0))</f>
        <v>0</v>
      </c>
      <c r="I17" s="210" t="str">
        <f ca="1">IF(ISERROR($V17),"",OFFSET('Smelter Look-up'!$H$4,$V17-4,0))</f>
        <v>Tamura</v>
      </c>
      <c r="J17" s="210" t="str">
        <f ca="1">IF(ISERROR($V17),"",OFFSET('Smelter Look-up'!$I$4,$V17-4,0))</f>
        <v>Fukushima</v>
      </c>
      <c r="K17" s="260"/>
      <c r="L17" s="260"/>
      <c r="M17" s="260"/>
      <c r="N17" s="260"/>
      <c r="O17" s="260"/>
      <c r="P17" s="211"/>
      <c r="Q17" s="261"/>
      <c r="R17" s="208" t="str">
        <f ca="1">IF(ISERROR($V17),"",OFFSET('Smelter Look-up'!$C$4,$V17-4,0)&amp;"")</f>
        <v>Asaka Riken Co., Ltd.</v>
      </c>
      <c r="S17" s="215" t="str">
        <f t="shared" ca="1" si="3"/>
        <v>JP</v>
      </c>
      <c r="T17" s="215" t="str">
        <f ca="1">IF(B17="","",IF(ISERROR(MATCH($J17,SorP!$B$1:$B$6230,0)),"",INDIRECT("'SorP'!$A$"&amp;MATCH($J17,SorP!$B$1:$B$6230,0))))</f>
        <v>JP-07</v>
      </c>
      <c r="U17" s="231"/>
      <c r="V17" s="262">
        <f ca="1">IF(C17="",NA(),IF(OR(C17="Smelter not listed",C17="Smelter not yet identified"),MATCH($B17&amp;$D17,'Smelter Look-up'!$J:$J,0),MATCH($B17&amp;$C17,'Smelter Look-up'!$J:$J,0)))</f>
        <v>32</v>
      </c>
      <c r="W17" s="263"/>
      <c r="X17" s="263">
        <f t="shared" ca="1" si="4"/>
        <v>0</v>
      </c>
      <c r="Y17" s="263"/>
      <c r="Z17" s="263"/>
      <c r="AB17" s="265" t="str">
        <f t="shared" ca="1" si="5"/>
        <v>GoldAsaka Riken Co., Ltd.</v>
      </c>
    </row>
    <row r="18" spans="1:28" s="264" customFormat="1" ht="19.899999999999999" customHeight="1">
      <c r="A18" s="207" t="s">
        <v>673</v>
      </c>
      <c r="B18" s="208" t="str">
        <f ca="1">IF(LEN(A18)=0,"",INDEX('Smelter Look-up'!$A:$A,MATCH($A18,'Smelter Look-up'!$E:$E,0)))</f>
        <v>Gold</v>
      </c>
      <c r="C18" s="212" t="str">
        <f ca="1">IF(LEN(A18)=0,"",INDEX('Smelter Look-up'!$C:$C,MATCH($A18,'Smelter Look-up'!$E:$E,0)))</f>
        <v>Dowa</v>
      </c>
      <c r="D18" s="270"/>
      <c r="E18" s="208" t="str">
        <f ca="1">IF(ISERROR($V18),"",OFFSET('Smelter Look-up'!$D$4,$V18-4,0)&amp;"")</f>
        <v>JAPAN</v>
      </c>
      <c r="F18" s="208" t="str">
        <f ca="1">IF(ISERROR($V18),"",OFFSET('Smelter Look-up'!$E$4,$V18-4,0))</f>
        <v>CID000401</v>
      </c>
      <c r="G18" s="208" t="str">
        <f ca="1">IF(C18=$X$4,IF(ISERROR($V18),"Enter smelter details","RMI"),IF(ISERROR($V18),"",OFFSET('Smelter Look-up'!$F$4,$V18-4,0)))</f>
        <v>RMI</v>
      </c>
      <c r="H18" s="209">
        <f ca="1">IF(ISERROR($V18),"",OFFSET('Smelter Look-up'!$G$4,$V18-4,0))</f>
        <v>0</v>
      </c>
      <c r="I18" s="210" t="str">
        <f ca="1">IF(ISERROR($V18),"",OFFSET('Smelter Look-up'!$H$4,$V18-4,0))</f>
        <v>Kosaka</v>
      </c>
      <c r="J18" s="210" t="str">
        <f ca="1">IF(ISERROR($V18),"",OFFSET('Smelter Look-up'!$I$4,$V18-4,0))</f>
        <v>Akita</v>
      </c>
      <c r="K18" s="260"/>
      <c r="L18" s="260"/>
      <c r="M18" s="260"/>
      <c r="N18" s="260"/>
      <c r="O18" s="260"/>
      <c r="P18" s="211"/>
      <c r="Q18" s="261"/>
      <c r="R18" s="208" t="str">
        <f ca="1">IF(ISERROR($V18),"",OFFSET('Smelter Look-up'!$C$4,$V18-4,0)&amp;"")</f>
        <v>Dowa</v>
      </c>
      <c r="S18" s="215" t="str">
        <f t="shared" ca="1" si="3"/>
        <v>JP</v>
      </c>
      <c r="T18" s="215" t="str">
        <f ca="1">IF(B18="","",IF(ISERROR(MATCH($J18,SorP!$B$1:$B$6230,0)),"",INDIRECT("'SorP'!$A$"&amp;MATCH($J18,SorP!$B$1:$B$6230,0))))</f>
        <v>JP-05</v>
      </c>
      <c r="U18" s="231"/>
      <c r="V18" s="262">
        <f ca="1">IF(C18="",NA(),IF(OR(C18="Smelter not listed",C18="Smelter not yet identified"),MATCH($B18&amp;$D18,'Smelter Look-up'!$J:$J,0),MATCH($B18&amp;$C18,'Smelter Look-up'!$J:$J,0)))</f>
        <v>68</v>
      </c>
      <c r="W18" s="263"/>
      <c r="X18" s="263">
        <f t="shared" ca="1" si="4"/>
        <v>0</v>
      </c>
      <c r="Y18" s="263"/>
      <c r="Z18" s="263"/>
      <c r="AB18" s="265" t="str">
        <f t="shared" ca="1" si="5"/>
        <v>GoldDowa</v>
      </c>
    </row>
    <row r="19" spans="1:28" s="264" customFormat="1" ht="63.75">
      <c r="A19" s="207" t="s">
        <v>696</v>
      </c>
      <c r="B19" s="208" t="str">
        <f ca="1">IF(LEN(A19)=0,"",INDEX('Smelter Look-up'!$A:$A,MATCH($A19,'Smelter Look-up'!$E:$E,0)))</f>
        <v>Gold</v>
      </c>
      <c r="C19" s="212" t="str">
        <f ca="1">IF(LEN(A19)=0,"",INDEX('Smelter Look-up'!$C:$C,MATCH($A19,'Smelter Look-up'!$E:$E,0)))</f>
        <v>Kojima Chemicals Co., Ltd.</v>
      </c>
      <c r="D19" s="270"/>
      <c r="E19" s="208" t="str">
        <f ca="1">IF(ISERROR($V19),"",OFFSET('Smelter Look-up'!$D$4,$V19-4,0)&amp;"")</f>
        <v>JAPAN</v>
      </c>
      <c r="F19" s="208" t="str">
        <f ca="1">IF(ISERROR($V19),"",OFFSET('Smelter Look-up'!$E$4,$V19-4,0))</f>
        <v>CID000981</v>
      </c>
      <c r="G19" s="208" t="str">
        <f ca="1">IF(C19=$X$4,IF(ISERROR($V19),"Enter smelter details","RMI"),IF(ISERROR($V19),"",OFFSET('Smelter Look-up'!$F$4,$V19-4,0)))</f>
        <v>RMI</v>
      </c>
      <c r="H19" s="209">
        <f ca="1">IF(ISERROR($V19),"",OFFSET('Smelter Look-up'!$G$4,$V19-4,0))</f>
        <v>0</v>
      </c>
      <c r="I19" s="210" t="str">
        <f ca="1">IF(ISERROR($V19),"",OFFSET('Smelter Look-up'!$H$4,$V19-4,0))</f>
        <v>Sayama</v>
      </c>
      <c r="J19" s="210" t="str">
        <f ca="1">IF(ISERROR($V19),"",OFFSET('Smelter Look-up'!$I$4,$V19-4,0))</f>
        <v>Saitama</v>
      </c>
      <c r="K19" s="260"/>
      <c r="L19" s="260"/>
      <c r="M19" s="260"/>
      <c r="N19" s="260"/>
      <c r="O19" s="260"/>
      <c r="P19" s="211"/>
      <c r="Q19" s="261"/>
      <c r="R19" s="208" t="str">
        <f ca="1">IF(ISERROR($V19),"",OFFSET('Smelter Look-up'!$C$4,$V19-4,0)&amp;"")</f>
        <v>Kojima Chemicals Co., Ltd.</v>
      </c>
      <c r="S19" s="215" t="str">
        <f t="shared" ca="1" si="3"/>
        <v>JP</v>
      </c>
      <c r="T19" s="215" t="str">
        <f ca="1">IF(B19="","",IF(ISERROR(MATCH($J19,SorP!$B$1:$B$6230,0)),"",INDIRECT("'SorP'!$A$"&amp;MATCH($J19,SorP!$B$1:$B$6230,0))))</f>
        <v>JP-11</v>
      </c>
      <c r="U19" s="231"/>
      <c r="V19" s="262">
        <f ca="1">IF(C19="",NA(),IF(OR(C19="Smelter not listed",C19="Smelter not yet identified"),MATCH($B19&amp;$D19,'Smelter Look-up'!$J:$J,0),MATCH($B19&amp;$C19,'Smelter Look-up'!$J:$J,0)))</f>
        <v>142</v>
      </c>
      <c r="W19" s="263"/>
      <c r="X19" s="263">
        <f t="shared" ca="1" si="4"/>
        <v>0</v>
      </c>
      <c r="Y19" s="263"/>
      <c r="Z19" s="263"/>
      <c r="AB19" s="265" t="str">
        <f t="shared" ca="1" si="5"/>
        <v>GoldKojima Chemicals Co., Ltd.</v>
      </c>
    </row>
    <row r="20" spans="1:28" s="264" customFormat="1" ht="63.75">
      <c r="A20" s="207" t="s">
        <v>707</v>
      </c>
      <c r="B20" s="208" t="str">
        <f ca="1">IF(LEN(A20)=0,"",INDEX('Smelter Look-up'!$A:$A,MATCH($A20,'Smelter Look-up'!$E:$E,0)))</f>
        <v>Gold</v>
      </c>
      <c r="C20" s="212" t="str">
        <f ca="1">IF(LEN(A20)=0,"",INDEX('Smelter Look-up'!$C:$C,MATCH($A20,'Smelter Look-up'!$E:$E,0)))</f>
        <v>Metalor Technologies S.A.</v>
      </c>
      <c r="D20" s="270"/>
      <c r="E20" s="208" t="str">
        <f ca="1">IF(ISERROR($V20),"",OFFSET('Smelter Look-up'!$D$4,$V20-4,0)&amp;"")</f>
        <v>SWITZERLAND</v>
      </c>
      <c r="F20" s="208" t="str">
        <f ca="1">IF(ISERROR($V20),"",OFFSET('Smelter Look-up'!$E$4,$V20-4,0))</f>
        <v>CID001153</v>
      </c>
      <c r="G20" s="208" t="str">
        <f ca="1">IF(C20=$X$4,IF(ISERROR($V20),"Enter smelter details","RMI"),IF(ISERROR($V20),"",OFFSET('Smelter Look-up'!$F$4,$V20-4,0)))</f>
        <v>RMI</v>
      </c>
      <c r="H20" s="209">
        <f ca="1">IF(ISERROR($V20),"",OFFSET('Smelter Look-up'!$G$4,$V20-4,0))</f>
        <v>0</v>
      </c>
      <c r="I20" s="210" t="str">
        <f ca="1">IF(ISERROR($V20),"",OFFSET('Smelter Look-up'!$H$4,$V20-4,0))</f>
        <v>Marin</v>
      </c>
      <c r="J20" s="210" t="str">
        <f ca="1">IF(ISERROR($V20),"",OFFSET('Smelter Look-up'!$I$4,$V20-4,0))</f>
        <v>Neuchâtel</v>
      </c>
      <c r="K20" s="260"/>
      <c r="L20" s="260"/>
      <c r="M20" s="260"/>
      <c r="N20" s="260"/>
      <c r="O20" s="260"/>
      <c r="P20" s="211"/>
      <c r="Q20" s="261"/>
      <c r="R20" s="208" t="str">
        <f ca="1">IF(ISERROR($V20),"",OFFSET('Smelter Look-up'!$C$4,$V20-4,0)&amp;"")</f>
        <v>Metalor Technologies S.A.</v>
      </c>
      <c r="S20" s="215" t="str">
        <f t="shared" ca="1" si="3"/>
        <v>CH</v>
      </c>
      <c r="T20" s="215" t="str">
        <f ca="1">IF(B20="","",IF(ISERROR(MATCH($J20,SorP!$B$1:$B$6230,0)),"",INDIRECT("'SorP'!$A$"&amp;MATCH($J20,SorP!$B$1:$B$6230,0))))</f>
        <v>CH-NE</v>
      </c>
      <c r="U20" s="231"/>
      <c r="V20" s="262">
        <f ca="1">IF(C20="",NA(),IF(OR(C20="Smelter not listed",C20="Smelter not yet identified"),MATCH($B20&amp;$D20,'Smelter Look-up'!$J:$J,0),MATCH($B20&amp;$C20,'Smelter Look-up'!$J:$J,0)))</f>
        <v>176</v>
      </c>
      <c r="W20" s="263"/>
      <c r="X20" s="263">
        <f t="shared" ca="1" si="4"/>
        <v>0</v>
      </c>
      <c r="Y20" s="263"/>
      <c r="Z20" s="263"/>
      <c r="AB20" s="265" t="str">
        <f t="shared" ca="1" si="5"/>
        <v>GoldMetalor Technologies S.A.</v>
      </c>
    </row>
    <row r="21" spans="1:28" s="264" customFormat="1" ht="63.75">
      <c r="A21" s="207" t="s">
        <v>688</v>
      </c>
      <c r="B21" s="208" t="str">
        <f ca="1">IF(LEN(A21)=0,"",INDEX('Smelter Look-up'!$A:$A,MATCH($A21,'Smelter Look-up'!$E:$E,0)))</f>
        <v>Gold</v>
      </c>
      <c r="C21" s="212" t="str">
        <f ca="1">IF(LEN(A21)=0,"",INDEX('Smelter Look-up'!$C:$C,MATCH($A21,'Smelter Look-up'!$E:$E,0)))</f>
        <v>Asahi Refining USA Inc.</v>
      </c>
      <c r="D21" s="270"/>
      <c r="E21" s="208" t="str">
        <f ca="1">IF(ISERROR($V21),"",OFFSET('Smelter Look-up'!$D$4,$V21-4,0)&amp;"")</f>
        <v>UNITED STATES OF AMERICA</v>
      </c>
      <c r="F21" s="208" t="str">
        <f ca="1">IF(ISERROR($V21),"",OFFSET('Smelter Look-up'!$E$4,$V21-4,0))</f>
        <v>CID000920</v>
      </c>
      <c r="G21" s="208" t="str">
        <f ca="1">IF(C21=$X$4,IF(ISERROR($V21),"Enter smelter details","RMI"),IF(ISERROR($V21),"",OFFSET('Smelter Look-up'!$F$4,$V21-4,0)))</f>
        <v>RMI</v>
      </c>
      <c r="H21" s="209">
        <f ca="1">IF(ISERROR($V21),"",OFFSET('Smelter Look-up'!$G$4,$V21-4,0))</f>
        <v>0</v>
      </c>
      <c r="I21" s="210" t="str">
        <f ca="1">IF(ISERROR($V21),"",OFFSET('Smelter Look-up'!$H$4,$V21-4,0))</f>
        <v>Salt Lake City</v>
      </c>
      <c r="J21" s="210" t="str">
        <f ca="1">IF(ISERROR($V21),"",OFFSET('Smelter Look-up'!$I$4,$V21-4,0))</f>
        <v>Utah</v>
      </c>
      <c r="K21" s="260"/>
      <c r="L21" s="260"/>
      <c r="M21" s="260"/>
      <c r="N21" s="260"/>
      <c r="O21" s="260"/>
      <c r="P21" s="211"/>
      <c r="Q21" s="261"/>
      <c r="R21" s="208" t="str">
        <f ca="1">IF(ISERROR($V21),"",OFFSET('Smelter Look-up'!$C$4,$V21-4,0)&amp;"")</f>
        <v>Asahi Refining USA Inc.</v>
      </c>
      <c r="S21" s="215" t="str">
        <f t="shared" ca="1" si="3"/>
        <v>US</v>
      </c>
      <c r="T21" s="215" t="str">
        <f ca="1">IF(B21="","",IF(ISERROR(MATCH($J21,SorP!$B$1:$B$6230,0)),"",INDIRECT("'SorP'!$A$"&amp;MATCH($J21,SorP!$B$1:$B$6230,0))))</f>
        <v>US-UT</v>
      </c>
      <c r="U21" s="231"/>
      <c r="V21" s="262">
        <f ca="1">IF(C21="",NA(),IF(OR(C21="Smelter not listed",C21="Smelter not yet identified"),MATCH($B21&amp;$D21,'Smelter Look-up'!$J:$J,0),MATCH($B21&amp;$C21,'Smelter Look-up'!$J:$J,0)))</f>
        <v>31</v>
      </c>
      <c r="W21" s="263"/>
      <c r="X21" s="263">
        <f t="shared" ca="1" si="4"/>
        <v>0</v>
      </c>
      <c r="Y21" s="263"/>
      <c r="Z21" s="263"/>
      <c r="AB21" s="265" t="str">
        <f t="shared" ca="1" si="5"/>
        <v>GoldAsahi Refining USA Inc.</v>
      </c>
    </row>
    <row r="22" spans="1:28" s="264" customFormat="1" ht="51">
      <c r="A22" s="207" t="s">
        <v>724</v>
      </c>
      <c r="B22" s="208" t="str">
        <f ca="1">IF(LEN(A22)=0,"",INDEX('Smelter Look-up'!$A:$A,MATCH($A22,'Smelter Look-up'!$E:$E,0)))</f>
        <v>Gold</v>
      </c>
      <c r="C22" s="212" t="str">
        <f ca="1">IF(LEN(A22)=0,"",INDEX('Smelter Look-up'!$C:$C,MATCH($A22,'Smelter Look-up'!$E:$E,0)))</f>
        <v>Royal Canadian Mint</v>
      </c>
      <c r="D22" s="270"/>
      <c r="E22" s="208" t="str">
        <f ca="1">IF(ISERROR($V22),"",OFFSET('Smelter Look-up'!$D$4,$V22-4,0)&amp;"")</f>
        <v>CANADA</v>
      </c>
      <c r="F22" s="208" t="str">
        <f ca="1">IF(ISERROR($V22),"",OFFSET('Smelter Look-up'!$E$4,$V22-4,0))</f>
        <v>CID001534</v>
      </c>
      <c r="G22" s="208" t="str">
        <f ca="1">IF(C22=$X$4,IF(ISERROR($V22),"Enter smelter details","RMI"),IF(ISERROR($V22),"",OFFSET('Smelter Look-up'!$F$4,$V22-4,0)))</f>
        <v>RMI</v>
      </c>
      <c r="H22" s="209">
        <f ca="1">IF(ISERROR($V22),"",OFFSET('Smelter Look-up'!$G$4,$V22-4,0))</f>
        <v>0</v>
      </c>
      <c r="I22" s="210" t="str">
        <f ca="1">IF(ISERROR($V22),"",OFFSET('Smelter Look-up'!$H$4,$V22-4,0))</f>
        <v>Ottawa</v>
      </c>
      <c r="J22" s="210" t="str">
        <f ca="1">IF(ISERROR($V22),"",OFFSET('Smelter Look-up'!$I$4,$V22-4,0))</f>
        <v>Ontario</v>
      </c>
      <c r="K22" s="260"/>
      <c r="L22" s="260"/>
      <c r="M22" s="260"/>
      <c r="N22" s="260"/>
      <c r="O22" s="260"/>
      <c r="P22" s="211"/>
      <c r="Q22" s="261"/>
      <c r="R22" s="208" t="str">
        <f ca="1">IF(ISERROR($V22),"",OFFSET('Smelter Look-up'!$C$4,$V22-4,0)&amp;"")</f>
        <v>Royal Canadian Mint</v>
      </c>
      <c r="S22" s="215" t="str">
        <f t="shared" ca="1" si="3"/>
        <v>CA</v>
      </c>
      <c r="T22" s="215" t="str">
        <f ca="1">IF(B22="","",IF(ISERROR(MATCH($J22,SorP!$B$1:$B$6230,0)),"",INDIRECT("'SorP'!$A$"&amp;MATCH($J22,SorP!$B$1:$B$6230,0))))</f>
        <v>CA-ON</v>
      </c>
      <c r="U22" s="231"/>
      <c r="V22" s="262">
        <f ca="1">IF(C22="",NA(),IF(OR(C22="Smelter not listed",C22="Smelter not yet identified"),MATCH($B22&amp;$D22,'Smelter Look-up'!$J:$J,0),MATCH($B22&amp;$C22,'Smelter Look-up'!$J:$J,0)))</f>
        <v>220</v>
      </c>
      <c r="W22" s="263"/>
      <c r="X22" s="263">
        <f t="shared" ca="1" si="4"/>
        <v>0</v>
      </c>
      <c r="Y22" s="263"/>
      <c r="Z22" s="263"/>
      <c r="AB22" s="265" t="str">
        <f t="shared" ca="1" si="5"/>
        <v>GoldRoyal Canadian Mint</v>
      </c>
    </row>
    <row r="23" spans="1:28" s="264" customFormat="1" ht="102">
      <c r="A23" s="207" t="s">
        <v>728</v>
      </c>
      <c r="B23" s="208" t="str">
        <f ca="1">IF(LEN(A23)=0,"",INDEX('Smelter Look-up'!$A:$A,MATCH($A23,'Smelter Look-up'!$E:$E,0)))</f>
        <v>Gold</v>
      </c>
      <c r="C23" s="212" t="str">
        <f ca="1">IF(LEN(A23)=0,"",INDEX('Smelter Look-up'!$C:$C,MATCH($A23,'Smelter Look-up'!$E:$E,0)))</f>
        <v>Shandong Zhaojin Gold &amp; Silver Refinery Co., Ltd.</v>
      </c>
      <c r="D23" s="270"/>
      <c r="E23" s="208" t="str">
        <f ca="1">IF(ISERROR($V23),"",OFFSET('Smelter Look-up'!$D$4,$V23-4,0)&amp;"")</f>
        <v>CHINA</v>
      </c>
      <c r="F23" s="208" t="str">
        <f ca="1">IF(ISERROR($V23),"",OFFSET('Smelter Look-up'!$E$4,$V23-4,0))</f>
        <v>CID001622</v>
      </c>
      <c r="G23" s="208" t="str">
        <f ca="1">IF(C23=$X$4,IF(ISERROR($V23),"Enter smelter details","RMI"),IF(ISERROR($V23),"",OFFSET('Smelter Look-up'!$F$4,$V23-4,0)))</f>
        <v>RMI</v>
      </c>
      <c r="H23" s="209">
        <f ca="1">IF(ISERROR($V23),"",OFFSET('Smelter Look-up'!$G$4,$V23-4,0))</f>
        <v>0</v>
      </c>
      <c r="I23" s="210" t="str">
        <f ca="1">IF(ISERROR($V23),"",OFFSET('Smelter Look-up'!$H$4,$V23-4,0))</f>
        <v>Zhaoyuan</v>
      </c>
      <c r="J23" s="210" t="str">
        <f ca="1">IF(ISERROR($V23),"",OFFSET('Smelter Look-up'!$I$4,$V23-4,0))</f>
        <v>Shandong Sheng</v>
      </c>
      <c r="K23" s="260"/>
      <c r="L23" s="260"/>
      <c r="M23" s="260"/>
      <c r="N23" s="260"/>
      <c r="O23" s="260"/>
      <c r="P23" s="211"/>
      <c r="Q23" s="261"/>
      <c r="R23" s="208" t="str">
        <f ca="1">IF(ISERROR($V23),"",OFFSET('Smelter Look-up'!$C$4,$V23-4,0)&amp;"")</f>
        <v>Shandong Zhaojin Gold &amp; Silver Refinery Co., Ltd.</v>
      </c>
      <c r="S23" s="215" t="str">
        <f t="shared" ca="1" si="3"/>
        <v>CN</v>
      </c>
      <c r="T23" s="215" t="str">
        <f ca="1">IF(B23="","",IF(ISERROR(MATCH($J23,SorP!$B$1:$B$6230,0)),"",INDIRECT("'SorP'!$A$"&amp;MATCH($J23,SorP!$B$1:$B$6230,0))))</f>
        <v>CN-SD</v>
      </c>
      <c r="U23" s="231"/>
      <c r="V23" s="262">
        <f ca="1">IF(C23="",NA(),IF(OR(C23="Smelter not listed",C23="Smelter not yet identified"),MATCH($B23&amp;$D23,'Smelter Look-up'!$J:$J,0),MATCH($B23&amp;$C23,'Smelter Look-up'!$J:$J,0)))</f>
        <v>246</v>
      </c>
      <c r="W23" s="263"/>
      <c r="X23" s="263">
        <f t="shared" ca="1" si="4"/>
        <v>0</v>
      </c>
      <c r="Y23" s="263"/>
      <c r="Z23" s="263"/>
      <c r="AB23" s="265" t="str">
        <f t="shared" ca="1" si="5"/>
        <v>GoldShandong Zhaojin Gold &amp; Silver Refinery Co., Ltd.</v>
      </c>
    </row>
    <row r="24" spans="1:28" s="264" customFormat="1" ht="102">
      <c r="A24" s="207" t="s">
        <v>730</v>
      </c>
      <c r="B24" s="208" t="str">
        <f ca="1">IF(LEN(A24)=0,"",INDEX('Smelter Look-up'!$A:$A,MATCH($A24,'Smelter Look-up'!$E:$E,0)))</f>
        <v>Gold</v>
      </c>
      <c r="C24" s="212" t="str">
        <f ca="1">IF(LEN(A24)=0,"",INDEX('Smelter Look-up'!$C:$C,MATCH($A24,'Smelter Look-up'!$E:$E,0)))</f>
        <v>Solar Applied Materials Technology Corp.</v>
      </c>
      <c r="D24" s="270"/>
      <c r="E24" s="208" t="str">
        <f ca="1">IF(ISERROR($V24),"",OFFSET('Smelter Look-up'!$D$4,$V24-4,0)&amp;"")</f>
        <v>TAIWAN, PROVINCE OF CHINA</v>
      </c>
      <c r="F24" s="208" t="str">
        <f ca="1">IF(ISERROR($V24),"",OFFSET('Smelter Look-up'!$E$4,$V24-4,0))</f>
        <v>CID001761</v>
      </c>
      <c r="G24" s="208" t="str">
        <f ca="1">IF(C24=$X$4,IF(ISERROR($V24),"Enter smelter details","RMI"),IF(ISERROR($V24),"",OFFSET('Smelter Look-up'!$F$4,$V24-4,0)))</f>
        <v>RMI</v>
      </c>
      <c r="H24" s="209">
        <f ca="1">IF(ISERROR($V24),"",OFFSET('Smelter Look-up'!$G$4,$V24-4,0))</f>
        <v>0</v>
      </c>
      <c r="I24" s="210" t="str">
        <f ca="1">IF(ISERROR($V24),"",OFFSET('Smelter Look-up'!$H$4,$V24-4,0))</f>
        <v>Tainan City</v>
      </c>
      <c r="J24" s="210" t="str">
        <f ca="1">IF(ISERROR($V24),"",OFFSET('Smelter Look-up'!$I$4,$V24-4,0))</f>
        <v>Tainan</v>
      </c>
      <c r="K24" s="260"/>
      <c r="L24" s="260"/>
      <c r="M24" s="260"/>
      <c r="N24" s="260"/>
      <c r="O24" s="260"/>
      <c r="P24" s="211"/>
      <c r="Q24" s="261"/>
      <c r="R24" s="208" t="str">
        <f ca="1">IF(ISERROR($V24),"",OFFSET('Smelter Look-up'!$C$4,$V24-4,0)&amp;"")</f>
        <v>Solar Applied Materials Technology Corp.</v>
      </c>
      <c r="S24" s="215" t="str">
        <f t="shared" ca="1" si="3"/>
        <v>TW</v>
      </c>
      <c r="T24" s="215" t="str">
        <f ca="1">IF(B24="","",IF(ISERROR(MATCH($J24,SorP!$B$1:$B$6230,0)),"",INDIRECT("'SorP'!$A$"&amp;MATCH($J24,SorP!$B$1:$B$6230,0))))</f>
        <v>TW-TNN</v>
      </c>
      <c r="U24" s="231"/>
      <c r="V24" s="262">
        <f ca="1">IF(C24="",NA(),IF(OR(C24="Smelter not listed",C24="Smelter not yet identified"),MATCH($B24&amp;$D24,'Smelter Look-up'!$J:$J,0),MATCH($B24&amp;$C24,'Smelter Look-up'!$J:$J,0)))</f>
        <v>258</v>
      </c>
      <c r="W24" s="263"/>
      <c r="X24" s="263">
        <f t="shared" ca="1" si="4"/>
        <v>0</v>
      </c>
      <c r="Y24" s="263"/>
      <c r="Z24" s="263"/>
      <c r="AB24" s="265" t="str">
        <f t="shared" ca="1" si="5"/>
        <v>GoldSolar Applied Materials Technology Corp.</v>
      </c>
    </row>
    <row r="25" spans="1:28" s="264" customFormat="1" ht="63.75">
      <c r="A25" s="207" t="s">
        <v>743</v>
      </c>
      <c r="B25" s="208" t="str">
        <f ca="1">IF(LEN(A25)=0,"",INDEX('Smelter Look-up'!$A:$A,MATCH($A25,'Smelter Look-up'!$E:$E,0)))</f>
        <v>Gold</v>
      </c>
      <c r="C25" s="212" t="str">
        <f ca="1">IF(LEN(A25)=0,"",INDEX('Smelter Look-up'!$C:$C,MATCH($A25,'Smelter Look-up'!$E:$E,0)))</f>
        <v>Yokohama Metal Co., Ltd.</v>
      </c>
      <c r="D25" s="270"/>
      <c r="E25" s="208" t="str">
        <f ca="1">IF(ISERROR($V25),"",OFFSET('Smelter Look-up'!$D$4,$V25-4,0)&amp;"")</f>
        <v>JAPAN</v>
      </c>
      <c r="F25" s="208" t="str">
        <f ca="1">IF(ISERROR($V25),"",OFFSET('Smelter Look-up'!$E$4,$V25-4,0))</f>
        <v>CID002129</v>
      </c>
      <c r="G25" s="208" t="str">
        <f ca="1">IF(C25=$X$4,IF(ISERROR($V25),"Enter smelter details","RMI"),IF(ISERROR($V25),"",OFFSET('Smelter Look-up'!$F$4,$V25-4,0)))</f>
        <v>RMI</v>
      </c>
      <c r="H25" s="209">
        <f ca="1">IF(ISERROR($V25),"",OFFSET('Smelter Look-up'!$G$4,$V25-4,0))</f>
        <v>0</v>
      </c>
      <c r="I25" s="210" t="str">
        <f ca="1">IF(ISERROR($V25),"",OFFSET('Smelter Look-up'!$H$4,$V25-4,0))</f>
        <v>Sagamihara</v>
      </c>
      <c r="J25" s="210" t="str">
        <f ca="1">IF(ISERROR($V25),"",OFFSET('Smelter Look-up'!$I$4,$V25-4,0))</f>
        <v>Kanagawa</v>
      </c>
      <c r="K25" s="260"/>
      <c r="L25" s="260"/>
      <c r="M25" s="260"/>
      <c r="N25" s="260"/>
      <c r="O25" s="260"/>
      <c r="P25" s="211"/>
      <c r="Q25" s="261"/>
      <c r="R25" s="208" t="str">
        <f ca="1">IF(ISERROR($V25),"",OFFSET('Smelter Look-up'!$C$4,$V25-4,0)&amp;"")</f>
        <v>Yokohama Metal Co., Ltd.</v>
      </c>
      <c r="S25" s="215" t="str">
        <f t="shared" ca="1" si="3"/>
        <v>JP</v>
      </c>
      <c r="T25" s="215" t="str">
        <f ca="1">IF(B25="","",IF(ISERROR(MATCH($J25,SorP!$B$1:$B$6230,0)),"",INDIRECT("'SorP'!$A$"&amp;MATCH($J25,SorP!$B$1:$B$6230,0))))</f>
        <v>JP-14</v>
      </c>
      <c r="U25" s="231"/>
      <c r="V25" s="262">
        <f ca="1">IF(C25="",NA(),IF(OR(C25="Smelter not listed",C25="Smelter not yet identified"),MATCH($B25&amp;$D25,'Smelter Look-up'!$J:$J,0),MATCH($B25&amp;$C25,'Smelter Look-up'!$J:$J,0)))</f>
        <v>307</v>
      </c>
      <c r="W25" s="263"/>
      <c r="X25" s="263">
        <f t="shared" ca="1" si="4"/>
        <v>0</v>
      </c>
      <c r="Y25" s="263"/>
      <c r="Z25" s="263"/>
      <c r="AB25" s="265" t="str">
        <f t="shared" ca="1" si="5"/>
        <v>GoldYokohama Metal Co., Ltd.</v>
      </c>
    </row>
    <row r="26" spans="1:28" s="264" customFormat="1" ht="89.25">
      <c r="A26" s="207" t="s">
        <v>397</v>
      </c>
      <c r="B26" s="208" t="str">
        <f ca="1">IF(LEN(A26)=0,"",INDEX('Smelter Look-up'!$A:$A,MATCH($A26,'Smelter Look-up'!$E:$E,0)))</f>
        <v>Gold</v>
      </c>
      <c r="C26" s="212" t="str">
        <f ca="1">IF(LEN(A26)=0,"",INDEX('Smelter Look-up'!$C:$C,MATCH($A26,'Smelter Look-up'!$E:$E,0)))</f>
        <v>Eco-System Recycling Co., Ltd. East Plant</v>
      </c>
      <c r="D26" s="270"/>
      <c r="E26" s="208" t="str">
        <f ca="1">IF(ISERROR($V26),"",OFFSET('Smelter Look-up'!$D$4,$V26-4,0)&amp;"")</f>
        <v>JAPAN</v>
      </c>
      <c r="F26" s="208" t="str">
        <f ca="1">IF(ISERROR($V26),"",OFFSET('Smelter Look-up'!$E$4,$V26-4,0))</f>
        <v>CID000425</v>
      </c>
      <c r="G26" s="208" t="str">
        <f ca="1">IF(C26=$X$4,IF(ISERROR($V26),"Enter smelter details","RMI"),IF(ISERROR($V26),"",OFFSET('Smelter Look-up'!$F$4,$V26-4,0)))</f>
        <v>RMI</v>
      </c>
      <c r="H26" s="209">
        <f ca="1">IF(ISERROR($V26),"",OFFSET('Smelter Look-up'!$G$4,$V26-4,0))</f>
        <v>0</v>
      </c>
      <c r="I26" s="210" t="str">
        <f ca="1">IF(ISERROR($V26),"",OFFSET('Smelter Look-up'!$H$4,$V26-4,0))</f>
        <v>Honjo</v>
      </c>
      <c r="J26" s="210" t="str">
        <f ca="1">IF(ISERROR($V26),"",OFFSET('Smelter Look-up'!$I$4,$V26-4,0))</f>
        <v>Saitama</v>
      </c>
      <c r="K26" s="260"/>
      <c r="L26" s="260"/>
      <c r="M26" s="260"/>
      <c r="N26" s="260"/>
      <c r="O26" s="260"/>
      <c r="P26" s="211"/>
      <c r="Q26" s="261"/>
      <c r="R26" s="208" t="str">
        <f ca="1">IF(ISERROR($V26),"",OFFSET('Smelter Look-up'!$C$4,$V26-4,0)&amp;"")</f>
        <v>Eco-System Recycling Co., Ltd. East Plant</v>
      </c>
      <c r="S26" s="215" t="str">
        <f t="shared" ca="1" si="3"/>
        <v>JP</v>
      </c>
      <c r="T26" s="215" t="str">
        <f ca="1">IF(B26="","",IF(ISERROR(MATCH($J26,SorP!$B$1:$B$6230,0)),"",INDIRECT("'SorP'!$A$"&amp;MATCH($J26,SorP!$B$1:$B$6230,0))))</f>
        <v>JP-11</v>
      </c>
      <c r="U26" s="231"/>
      <c r="V26" s="262">
        <f ca="1">IF(C26="",NA(),IF(OR(C26="Smelter not listed",C26="Smelter not yet identified"),MATCH($B26&amp;$D26,'Smelter Look-up'!$J:$J,0),MATCH($B26&amp;$C26,'Smelter Look-up'!$J:$J,0)))</f>
        <v>73</v>
      </c>
      <c r="W26" s="263"/>
      <c r="X26" s="263">
        <f t="shared" ca="1" si="4"/>
        <v>0</v>
      </c>
      <c r="Y26" s="263"/>
      <c r="Z26" s="263"/>
      <c r="AB26" s="265" t="str">
        <f t="shared" ca="1" si="5"/>
        <v>GoldEco-System Recycling Co., Ltd. East Plant</v>
      </c>
    </row>
    <row r="27" spans="1:28" s="264" customFormat="1" ht="51">
      <c r="A27" s="207" t="s">
        <v>742</v>
      </c>
      <c r="B27" s="208" t="str">
        <f ca="1">IF(LEN(A27)=0,"",INDEX('Smelter Look-up'!$A:$A,MATCH($A27,'Smelter Look-up'!$E:$E,0)))</f>
        <v>Gold</v>
      </c>
      <c r="C27" s="212" t="str">
        <f ca="1">IF(LEN(A27)=0,"",INDEX('Smelter Look-up'!$C:$C,MATCH($A27,'Smelter Look-up'!$E:$E,0)))</f>
        <v>Yamakin Co., Ltd.</v>
      </c>
      <c r="D27" s="270"/>
      <c r="E27" s="208" t="str">
        <f ca="1">IF(ISERROR($V27),"",OFFSET('Smelter Look-up'!$D$4,$V27-4,0)&amp;"")</f>
        <v>JAPAN</v>
      </c>
      <c r="F27" s="208" t="str">
        <f ca="1">IF(ISERROR($V27),"",OFFSET('Smelter Look-up'!$E$4,$V27-4,0))</f>
        <v>CID002100</v>
      </c>
      <c r="G27" s="208" t="str">
        <f ca="1">IF(C27=$X$4,IF(ISERROR($V27),"Enter smelter details","RMI"),IF(ISERROR($V27),"",OFFSET('Smelter Look-up'!$F$4,$V27-4,0)))</f>
        <v>RMI</v>
      </c>
      <c r="H27" s="209">
        <f ca="1">IF(ISERROR($V27),"",OFFSET('Smelter Look-up'!$G$4,$V27-4,0))</f>
        <v>0</v>
      </c>
      <c r="I27" s="210" t="str">
        <f ca="1">IF(ISERROR($V27),"",OFFSET('Smelter Look-up'!$H$4,$V27-4,0))</f>
        <v>Konan</v>
      </c>
      <c r="J27" s="210" t="str">
        <f ca="1">IF(ISERROR($V27),"",OFFSET('Smelter Look-up'!$I$4,$V27-4,0))</f>
        <v>Kochi</v>
      </c>
      <c r="K27" s="260"/>
      <c r="L27" s="260"/>
      <c r="M27" s="260"/>
      <c r="N27" s="260"/>
      <c r="O27" s="260"/>
      <c r="P27" s="211"/>
      <c r="Q27" s="261"/>
      <c r="R27" s="208" t="str">
        <f ca="1">IF(ISERROR($V27),"",OFFSET('Smelter Look-up'!$C$4,$V27-4,0)&amp;"")</f>
        <v>Yamakin Co., Ltd.</v>
      </c>
      <c r="S27" s="215" t="str">
        <f t="shared" ca="1" si="3"/>
        <v>JP</v>
      </c>
      <c r="T27" s="215" t="str">
        <f ca="1">IF(B27="","",IF(ISERROR(MATCH($J27,SorP!$B$1:$B$6230,0)),"",INDIRECT("'SorP'!$A$"&amp;MATCH($J27,SorP!$B$1:$B$6230,0))))</f>
        <v>JP-39</v>
      </c>
      <c r="U27" s="231"/>
      <c r="V27" s="262">
        <f ca="1">IF(C27="",NA(),IF(OR(C27="Smelter not listed",C27="Smelter not yet identified"),MATCH($B27&amp;$D27,'Smelter Look-up'!$J:$J,0),MATCH($B27&amp;$C27,'Smelter Look-up'!$J:$J,0)))</f>
        <v>302</v>
      </c>
      <c r="W27" s="263"/>
      <c r="X27" s="263">
        <f t="shared" ca="1" si="4"/>
        <v>0</v>
      </c>
      <c r="Y27" s="263"/>
      <c r="Z27" s="263"/>
      <c r="AB27" s="265" t="str">
        <f t="shared" ca="1" si="5"/>
        <v>GoldYamakin Co., Ltd.</v>
      </c>
    </row>
    <row r="28" spans="1:28" s="264" customFormat="1" ht="76.5">
      <c r="A28" s="207" t="s">
        <v>739</v>
      </c>
      <c r="B28" s="208" t="str">
        <f ca="1">IF(LEN(A28)=0,"",INDEX('Smelter Look-up'!$A:$A,MATCH($A28,'Smelter Look-up'!$E:$E,0)))</f>
        <v>Gold</v>
      </c>
      <c r="C28" s="212" t="str">
        <f ca="1">IF(LEN(A28)=0,"",INDEX('Smelter Look-up'!$C:$C,MATCH($A28,'Smelter Look-up'!$E:$E,0)))</f>
        <v>United Precious Metal Refining, Inc.</v>
      </c>
      <c r="D28" s="270"/>
      <c r="E28" s="208" t="str">
        <f ca="1">IF(ISERROR($V28),"",OFFSET('Smelter Look-up'!$D$4,$V28-4,0)&amp;"")</f>
        <v>UNITED STATES OF AMERICA</v>
      </c>
      <c r="F28" s="208" t="str">
        <f ca="1">IF(ISERROR($V28),"",OFFSET('Smelter Look-up'!$E$4,$V28-4,0))</f>
        <v>CID001993</v>
      </c>
      <c r="G28" s="208" t="str">
        <f ca="1">IF(C28=$X$4,IF(ISERROR($V28),"Enter smelter details","RMI"),IF(ISERROR($V28),"",OFFSET('Smelter Look-up'!$F$4,$V28-4,0)))</f>
        <v>RMI</v>
      </c>
      <c r="H28" s="209">
        <f ca="1">IF(ISERROR($V28),"",OFFSET('Smelter Look-up'!$G$4,$V28-4,0))</f>
        <v>0</v>
      </c>
      <c r="I28" s="210" t="str">
        <f ca="1">IF(ISERROR($V28),"",OFFSET('Smelter Look-up'!$H$4,$V28-4,0))</f>
        <v>Alden</v>
      </c>
      <c r="J28" s="210" t="str">
        <f ca="1">IF(ISERROR($V28),"",OFFSET('Smelter Look-up'!$I$4,$V28-4,0))</f>
        <v>New York</v>
      </c>
      <c r="K28" s="260"/>
      <c r="L28" s="260"/>
      <c r="M28" s="260"/>
      <c r="N28" s="260"/>
      <c r="O28" s="260"/>
      <c r="P28" s="211"/>
      <c r="Q28" s="261"/>
      <c r="R28" s="208" t="str">
        <f ca="1">IF(ISERROR($V28),"",OFFSET('Smelter Look-up'!$C$4,$V28-4,0)&amp;"")</f>
        <v>United Precious Metal Refining, Inc.</v>
      </c>
      <c r="S28" s="215" t="str">
        <f t="shared" ca="1" si="3"/>
        <v>US</v>
      </c>
      <c r="T28" s="215" t="str">
        <f ca="1">IF(B28="","",IF(ISERROR(MATCH($J28,SorP!$B$1:$B$6230,0)),"",INDIRECT("'SorP'!$A$"&amp;MATCH($J28,SorP!$B$1:$B$6230,0))))</f>
        <v>US-NY</v>
      </c>
      <c r="U28" s="231"/>
      <c r="V28" s="262">
        <f ca="1">IF(C28="",NA(),IF(OR(C28="Smelter not listed",C28="Smelter not yet identified"),MATCH($B28&amp;$D28,'Smelter Look-up'!$J:$J,0),MATCH($B28&amp;$C28,'Smelter Look-up'!$J:$J,0)))</f>
        <v>294</v>
      </c>
      <c r="W28" s="263"/>
      <c r="X28" s="263">
        <f t="shared" ca="1" si="4"/>
        <v>0</v>
      </c>
      <c r="Y28" s="263"/>
      <c r="Z28" s="263"/>
      <c r="AB28" s="265" t="str">
        <f t="shared" ca="1" si="5"/>
        <v>GoldUnited Precious Metal Refining, Inc.</v>
      </c>
    </row>
    <row r="29" spans="1:28" s="264" customFormat="1" ht="25.5">
      <c r="A29" s="207" t="s">
        <v>703</v>
      </c>
      <c r="B29" s="208" t="str">
        <f ca="1">IF(LEN(A29)=0,"",INDEX('Smelter Look-up'!$A:$A,MATCH($A29,'Smelter Look-up'!$E:$E,0)))</f>
        <v>Gold</v>
      </c>
      <c r="C29" s="212" t="str">
        <f ca="1">IF(LEN(A29)=0,"",INDEX('Smelter Look-up'!$C:$C,MATCH($A29,'Smelter Look-up'!$E:$E,0)))</f>
        <v>Materion</v>
      </c>
      <c r="D29" s="270"/>
      <c r="E29" s="208" t="str">
        <f ca="1">IF(ISERROR($V29),"",OFFSET('Smelter Look-up'!$D$4,$V29-4,0)&amp;"")</f>
        <v>UNITED STATES OF AMERICA</v>
      </c>
      <c r="F29" s="208" t="str">
        <f ca="1">IF(ISERROR($V29),"",OFFSET('Smelter Look-up'!$E$4,$V29-4,0))</f>
        <v>CID001113</v>
      </c>
      <c r="G29" s="208" t="str">
        <f ca="1">IF(C29=$X$4,IF(ISERROR($V29),"Enter smelter details","RMI"),IF(ISERROR($V29),"",OFFSET('Smelter Look-up'!$F$4,$V29-4,0)))</f>
        <v>RMI</v>
      </c>
      <c r="H29" s="209">
        <f ca="1">IF(ISERROR($V29),"",OFFSET('Smelter Look-up'!$G$4,$V29-4,0))</f>
        <v>0</v>
      </c>
      <c r="I29" s="210" t="str">
        <f ca="1">IF(ISERROR($V29),"",OFFSET('Smelter Look-up'!$H$4,$V29-4,0))</f>
        <v>Buffalo</v>
      </c>
      <c r="J29" s="210" t="str">
        <f ca="1">IF(ISERROR($V29),"",OFFSET('Smelter Look-up'!$I$4,$V29-4,0))</f>
        <v>New York</v>
      </c>
      <c r="K29" s="260"/>
      <c r="L29" s="260"/>
      <c r="M29" s="260"/>
      <c r="N29" s="260"/>
      <c r="O29" s="260"/>
      <c r="P29" s="211"/>
      <c r="Q29" s="261"/>
      <c r="R29" s="208" t="str">
        <f ca="1">IF(ISERROR($V29),"",OFFSET('Smelter Look-up'!$C$4,$V29-4,0)&amp;"")</f>
        <v>Materion</v>
      </c>
      <c r="S29" s="215" t="str">
        <f t="shared" ca="1" si="3"/>
        <v>US</v>
      </c>
      <c r="T29" s="215" t="str">
        <f ca="1">IF(B29="","",IF(ISERROR(MATCH($J29,SorP!$B$1:$B$6230,0)),"",INDIRECT("'SorP'!$A$"&amp;MATCH($J29,SorP!$B$1:$B$6230,0))))</f>
        <v>US-NY</v>
      </c>
      <c r="U29" s="231"/>
      <c r="V29" s="262">
        <f ca="1">IF(C29="",NA(),IF(OR(C29="Smelter not listed",C29="Smelter not yet identified"),MATCH($B29&amp;$D29,'Smelter Look-up'!$J:$J,0),MATCH($B29&amp;$C29,'Smelter Look-up'!$J:$J,0)))</f>
        <v>164</v>
      </c>
      <c r="W29" s="263"/>
      <c r="X29" s="263">
        <f t="shared" ca="1" si="4"/>
        <v>0</v>
      </c>
      <c r="Y29" s="263"/>
      <c r="Z29" s="263"/>
      <c r="AB29" s="265" t="str">
        <f t="shared" ca="1" si="5"/>
        <v>GoldMaterion</v>
      </c>
    </row>
    <row r="30" spans="1:28" s="264" customFormat="1" ht="89.25">
      <c r="A30" s="207" t="s">
        <v>1392</v>
      </c>
      <c r="B30" s="208" t="str">
        <f ca="1">IF(LEN(A30)=0,"",INDEX('Smelter Look-up'!$A:$A,MATCH($A30,'Smelter Look-up'!$E:$E,0)))</f>
        <v>Gold</v>
      </c>
      <c r="C30" s="212" t="str">
        <f ca="1">IF(LEN(A30)=0,"",INDEX('Smelter Look-up'!$C:$C,MATCH($A30,'Smelter Look-up'!$E:$E,0)))</f>
        <v>Sichuan Tianze Precious Metals Co., Ltd.</v>
      </c>
      <c r="D30" s="270"/>
      <c r="E30" s="208" t="str">
        <f ca="1">IF(ISERROR($V30),"",OFFSET('Smelter Look-up'!$D$4,$V30-4,0)&amp;"")</f>
        <v>CHINA</v>
      </c>
      <c r="F30" s="208" t="str">
        <f ca="1">IF(ISERROR($V30),"",OFFSET('Smelter Look-up'!$E$4,$V30-4,0))</f>
        <v>CID001736</v>
      </c>
      <c r="G30" s="208" t="str">
        <f ca="1">IF(C30=$X$4,IF(ISERROR($V30),"Enter smelter details","RMI"),IF(ISERROR($V30),"",OFFSET('Smelter Look-up'!$F$4,$V30-4,0)))</f>
        <v>RMI</v>
      </c>
      <c r="H30" s="209">
        <f ca="1">IF(ISERROR($V30),"",OFFSET('Smelter Look-up'!$G$4,$V30-4,0))</f>
        <v>0</v>
      </c>
      <c r="I30" s="210" t="str">
        <f ca="1">IF(ISERROR($V30),"",OFFSET('Smelter Look-up'!$H$4,$V30-4,0))</f>
        <v>Chengdu</v>
      </c>
      <c r="J30" s="210" t="str">
        <f ca="1">IF(ISERROR($V30),"",OFFSET('Smelter Look-up'!$I$4,$V30-4,0))</f>
        <v>Sichuan Sheng</v>
      </c>
      <c r="K30" s="260"/>
      <c r="L30" s="260"/>
      <c r="M30" s="260"/>
      <c r="N30" s="260"/>
      <c r="O30" s="260"/>
      <c r="P30" s="211"/>
      <c r="Q30" s="261"/>
      <c r="R30" s="208" t="str">
        <f ca="1">IF(ISERROR($V30),"",OFFSET('Smelter Look-up'!$C$4,$V30-4,0)&amp;"")</f>
        <v>Sichuan Tianze Precious Metals Co., Ltd.</v>
      </c>
      <c r="S30" s="215" t="str">
        <f t="shared" ca="1" si="3"/>
        <v>CN</v>
      </c>
      <c r="T30" s="215" t="str">
        <f ca="1">IF(B30="","",IF(ISERROR(MATCH($J30,SorP!$B$1:$B$6230,0)),"",INDIRECT("'SorP'!$A$"&amp;MATCH($J30,SorP!$B$1:$B$6230,0))))</f>
        <v>CN-SC</v>
      </c>
      <c r="U30" s="231"/>
      <c r="V30" s="262">
        <f ca="1">IF(C30="",NA(),IF(OR(C30="Smelter not listed",C30="Smelter not yet identified"),MATCH($B30&amp;$D30,'Smelter Look-up'!$J:$J,0),MATCH($B30&amp;$C30,'Smelter Look-up'!$J:$J,0)))</f>
        <v>253</v>
      </c>
      <c r="W30" s="263"/>
      <c r="X30" s="263">
        <f t="shared" ca="1" si="4"/>
        <v>0</v>
      </c>
      <c r="Y30" s="263"/>
      <c r="Z30" s="263"/>
      <c r="AB30" s="265" t="str">
        <f t="shared" ca="1" si="5"/>
        <v>GoldSichuan Tianze Precious Metals Co., Ltd.</v>
      </c>
    </row>
    <row r="31" spans="1:28" s="264" customFormat="1" ht="76.5">
      <c r="A31" s="207" t="s">
        <v>734</v>
      </c>
      <c r="B31" s="208" t="str">
        <f ca="1">IF(LEN(A31)=0,"",INDEX('Smelter Look-up'!$A:$A,MATCH($A31,'Smelter Look-up'!$E:$E,0)))</f>
        <v>Gold</v>
      </c>
      <c r="C31" s="212" t="str">
        <f ca="1">IF(LEN(A31)=0,"",INDEX('Smelter Look-up'!$C:$C,MATCH($A31,'Smelter Look-up'!$E:$E,0)))</f>
        <v>Shandong Gold Smelting Co., Ltd.</v>
      </c>
      <c r="D31" s="270"/>
      <c r="E31" s="208" t="str">
        <f ca="1">IF(ISERROR($V31),"",OFFSET('Smelter Look-up'!$D$4,$V31-4,0)&amp;"")</f>
        <v>CHINA</v>
      </c>
      <c r="F31" s="208" t="str">
        <f ca="1">IF(ISERROR($V31),"",OFFSET('Smelter Look-up'!$E$4,$V31-4,0))</f>
        <v>CID001916</v>
      </c>
      <c r="G31" s="208" t="str">
        <f ca="1">IF(C31=$X$4,IF(ISERROR($V31),"Enter smelter details","RMI"),IF(ISERROR($V31),"",OFFSET('Smelter Look-up'!$F$4,$V31-4,0)))</f>
        <v>RMI</v>
      </c>
      <c r="H31" s="209">
        <f ca="1">IF(ISERROR($V31),"",OFFSET('Smelter Look-up'!$G$4,$V31-4,0))</f>
        <v>0</v>
      </c>
      <c r="I31" s="210" t="str">
        <f ca="1">IF(ISERROR($V31),"",OFFSET('Smelter Look-up'!$H$4,$V31-4,0))</f>
        <v>Laizhou</v>
      </c>
      <c r="J31" s="210" t="str">
        <f ca="1">IF(ISERROR($V31),"",OFFSET('Smelter Look-up'!$I$4,$V31-4,0))</f>
        <v>Shandong Sheng</v>
      </c>
      <c r="K31" s="260"/>
      <c r="L31" s="260"/>
      <c r="M31" s="260"/>
      <c r="N31" s="260"/>
      <c r="O31" s="260"/>
      <c r="P31" s="211"/>
      <c r="Q31" s="261"/>
      <c r="R31" s="208" t="str">
        <f ca="1">IF(ISERROR($V31),"",OFFSET('Smelter Look-up'!$C$4,$V31-4,0)&amp;"")</f>
        <v>Shandong Gold Smelting Co., Ltd.</v>
      </c>
      <c r="S31" s="215" t="str">
        <f t="shared" ca="1" si="3"/>
        <v>CN</v>
      </c>
      <c r="T31" s="215" t="str">
        <f ca="1">IF(B31="","",IF(ISERROR(MATCH($J31,SorP!$B$1:$B$6230,0)),"",INDIRECT("'SorP'!$A$"&amp;MATCH($J31,SorP!$B$1:$B$6230,0))))</f>
        <v>CN-SD</v>
      </c>
      <c r="U31" s="231"/>
      <c r="V31" s="262">
        <f ca="1">IF(C31="",NA(),IF(OR(C31="Smelter not listed",C31="Smelter not yet identified"),MATCH($B31&amp;$D31,'Smelter Look-up'!$J:$J,0),MATCH($B31&amp;$C31,'Smelter Look-up'!$J:$J,0)))</f>
        <v>239</v>
      </c>
      <c r="W31" s="263"/>
      <c r="X31" s="263">
        <f t="shared" ca="1" si="4"/>
        <v>0</v>
      </c>
      <c r="Y31" s="263"/>
      <c r="Z31" s="263"/>
      <c r="AB31" s="265" t="str">
        <f t="shared" ca="1" si="5"/>
        <v>GoldShandong Gold Smelting Co., Ltd.</v>
      </c>
    </row>
    <row r="32" spans="1:28" s="264" customFormat="1" ht="25.5">
      <c r="A32" s="207" t="s">
        <v>737</v>
      </c>
      <c r="B32" s="208" t="str">
        <f ca="1">IF(LEN(A32)=0,"",INDEX('Smelter Look-up'!$A:$A,MATCH($A32,'Smelter Look-up'!$E:$E,0)))</f>
        <v>Gold</v>
      </c>
      <c r="C32" s="212" t="str">
        <f ca="1">IF(LEN(A32)=0,"",INDEX('Smelter Look-up'!$C:$C,MATCH($A32,'Smelter Look-up'!$E:$E,0)))</f>
        <v>Torecom</v>
      </c>
      <c r="D32" s="270"/>
      <c r="E32" s="208" t="str">
        <f ca="1">IF(ISERROR($V32),"",OFFSET('Smelter Look-up'!$D$4,$V32-4,0)&amp;"")</f>
        <v>KOREA, REPUBLIC OF</v>
      </c>
      <c r="F32" s="208" t="str">
        <f ca="1">IF(ISERROR($V32),"",OFFSET('Smelter Look-up'!$E$4,$V32-4,0))</f>
        <v>CID001955</v>
      </c>
      <c r="G32" s="208" t="str">
        <f ca="1">IF(C32=$X$4,IF(ISERROR($V32),"Enter smelter details","RMI"),IF(ISERROR($V32),"",OFFSET('Smelter Look-up'!$F$4,$V32-4,0)))</f>
        <v>RMI</v>
      </c>
      <c r="H32" s="209">
        <f ca="1">IF(ISERROR($V32),"",OFFSET('Smelter Look-up'!$G$4,$V32-4,0))</f>
        <v>0</v>
      </c>
      <c r="I32" s="210" t="str">
        <f ca="1">IF(ISERROR($V32),"",OFFSET('Smelter Look-up'!$H$4,$V32-4,0))</f>
        <v>Asan</v>
      </c>
      <c r="J32" s="210" t="str">
        <f ca="1">IF(ISERROR($V32),"",OFFSET('Smelter Look-up'!$I$4,$V32-4,0))</f>
        <v>Chungcheongnam-do</v>
      </c>
      <c r="K32" s="260"/>
      <c r="L32" s="260"/>
      <c r="M32" s="260"/>
      <c r="N32" s="260"/>
      <c r="O32" s="260"/>
      <c r="P32" s="211"/>
      <c r="Q32" s="261"/>
      <c r="R32" s="208" t="str">
        <f ca="1">IF(ISERROR($V32),"",OFFSET('Smelter Look-up'!$C$4,$V32-4,0)&amp;"")</f>
        <v>Torecom</v>
      </c>
      <c r="S32" s="215" t="str">
        <f t="shared" ca="1" si="3"/>
        <v>KR</v>
      </c>
      <c r="T32" s="215" t="str">
        <f ca="1">IF(B32="","",IF(ISERROR(MATCH($J32,SorP!$B$1:$B$6230,0)),"",INDIRECT("'SorP'!$A$"&amp;MATCH($J32,SorP!$B$1:$B$6230,0))))</f>
        <v>KR-44</v>
      </c>
      <c r="U32" s="231"/>
      <c r="V32" s="262">
        <f ca="1">IF(C32="",NA(),IF(OR(C32="Smelter not listed",C32="Smelter not yet identified"),MATCH($B32&amp;$D32,'Smelter Look-up'!$J:$J,0),MATCH($B32&amp;$C32,'Smelter Look-up'!$J:$J,0)))</f>
        <v>288</v>
      </c>
      <c r="W32" s="263"/>
      <c r="X32" s="263">
        <f t="shared" ca="1" si="4"/>
        <v>0</v>
      </c>
      <c r="Y32" s="263"/>
      <c r="Z32" s="263"/>
      <c r="AB32" s="265" t="str">
        <f t="shared" ca="1" si="5"/>
        <v>GoldTorecom</v>
      </c>
    </row>
    <row r="33" spans="1:28" s="264" customFormat="1" ht="102">
      <c r="A33" s="207" t="s">
        <v>738</v>
      </c>
      <c r="B33" s="208" t="str">
        <f ca="1">IF(LEN(A33)=0,"",INDEX('Smelter Look-up'!$A:$A,MATCH($A33,'Smelter Look-up'!$E:$E,0)))</f>
        <v>Gold</v>
      </c>
      <c r="C33" s="212" t="str">
        <f ca="1">IF(LEN(A33)=0,"",INDEX('Smelter Look-up'!$C:$C,MATCH($A33,'Smelter Look-up'!$E:$E,0)))</f>
        <v>Umicore S.A. Business Unit Precious Metals Refining</v>
      </c>
      <c r="D33" s="270"/>
      <c r="E33" s="208" t="str">
        <f ca="1">IF(ISERROR($V33),"",OFFSET('Smelter Look-up'!$D$4,$V33-4,0)&amp;"")</f>
        <v>BELGIUM</v>
      </c>
      <c r="F33" s="208" t="str">
        <f ca="1">IF(ISERROR($V33),"",OFFSET('Smelter Look-up'!$E$4,$V33-4,0))</f>
        <v>CID001980</v>
      </c>
      <c r="G33" s="208" t="str">
        <f ca="1">IF(C33=$X$4,IF(ISERROR($V33),"Enter smelter details","RMI"),IF(ISERROR($V33),"",OFFSET('Smelter Look-up'!$F$4,$V33-4,0)))</f>
        <v>RMI</v>
      </c>
      <c r="H33" s="209">
        <f ca="1">IF(ISERROR($V33),"",OFFSET('Smelter Look-up'!$G$4,$V33-4,0))</f>
        <v>0</v>
      </c>
      <c r="I33" s="210" t="str">
        <f ca="1">IF(ISERROR($V33),"",OFFSET('Smelter Look-up'!$H$4,$V33-4,0))</f>
        <v>Hoboken</v>
      </c>
      <c r="J33" s="210" t="str">
        <f ca="1">IF(ISERROR($V33),"",OFFSET('Smelter Look-up'!$I$4,$V33-4,0))</f>
        <v>Antwerpen</v>
      </c>
      <c r="K33" s="260"/>
      <c r="L33" s="260"/>
      <c r="M33" s="260"/>
      <c r="N33" s="260"/>
      <c r="O33" s="260"/>
      <c r="P33" s="211"/>
      <c r="Q33" s="261"/>
      <c r="R33" s="208" t="str">
        <f ca="1">IF(ISERROR($V33),"",OFFSET('Smelter Look-up'!$C$4,$V33-4,0)&amp;"")</f>
        <v>Umicore S.A. Business Unit Precious Metals Refining</v>
      </c>
      <c r="S33" s="215" t="str">
        <f t="shared" ca="1" si="3"/>
        <v>BE</v>
      </c>
      <c r="T33" s="215" t="str">
        <f ca="1">IF(B33="","",IF(ISERROR(MATCH($J33,SorP!$B$1:$B$6230,0)),"",INDIRECT("'SorP'!$A$"&amp;MATCH($J33,SorP!$B$1:$B$6230,0))))</f>
        <v>BE-VAN</v>
      </c>
      <c r="U33" s="231"/>
      <c r="V33" s="262">
        <f ca="1">IF(C33="",NA(),IF(OR(C33="Smelter not listed",C33="Smelter not yet identified"),MATCH($B33&amp;$D33,'Smelter Look-up'!$J:$J,0),MATCH($B33&amp;$C33,'Smelter Look-up'!$J:$J,0)))</f>
        <v>293</v>
      </c>
      <c r="W33" s="263"/>
      <c r="X33" s="263">
        <f t="shared" ca="1" si="4"/>
        <v>0</v>
      </c>
      <c r="Y33" s="263"/>
      <c r="Z33" s="263"/>
      <c r="AB33" s="265" t="str">
        <f t="shared" ca="1" si="5"/>
        <v>GoldUmicore S.A. Business Unit Precious Metals Refining</v>
      </c>
    </row>
    <row r="34" spans="1:28" s="264" customFormat="1" ht="38.25">
      <c r="A34" s="207" t="s">
        <v>740</v>
      </c>
      <c r="B34" s="208" t="str">
        <f ca="1">IF(LEN(A34)=0,"",INDEX('Smelter Look-up'!$A:$A,MATCH($A34,'Smelter Look-up'!$E:$E,0)))</f>
        <v>Gold</v>
      </c>
      <c r="C34" s="212" t="str">
        <f ca="1">IF(LEN(A34)=0,"",INDEX('Smelter Look-up'!$C:$C,MATCH($A34,'Smelter Look-up'!$E:$E,0)))</f>
        <v>Valcambi S.A.</v>
      </c>
      <c r="D34" s="270"/>
      <c r="E34" s="208" t="str">
        <f ca="1">IF(ISERROR($V34),"",OFFSET('Smelter Look-up'!$D$4,$V34-4,0)&amp;"")</f>
        <v>SWITZERLAND</v>
      </c>
      <c r="F34" s="208" t="str">
        <f ca="1">IF(ISERROR($V34),"",OFFSET('Smelter Look-up'!$E$4,$V34-4,0))</f>
        <v>CID002003</v>
      </c>
      <c r="G34" s="208" t="str">
        <f ca="1">IF(C34=$X$4,IF(ISERROR($V34),"Enter smelter details","RMI"),IF(ISERROR($V34),"",OFFSET('Smelter Look-up'!$F$4,$V34-4,0)))</f>
        <v>RMI</v>
      </c>
      <c r="H34" s="209">
        <f ca="1">IF(ISERROR($V34),"",OFFSET('Smelter Look-up'!$G$4,$V34-4,0))</f>
        <v>0</v>
      </c>
      <c r="I34" s="210" t="str">
        <f ca="1">IF(ISERROR($V34),"",OFFSET('Smelter Look-up'!$H$4,$V34-4,0))</f>
        <v>Balerna</v>
      </c>
      <c r="J34" s="210" t="str">
        <f ca="1">IF(ISERROR($V34),"",OFFSET('Smelter Look-up'!$I$4,$V34-4,0))</f>
        <v>Ticino</v>
      </c>
      <c r="K34" s="260"/>
      <c r="L34" s="260"/>
      <c r="M34" s="260"/>
      <c r="N34" s="260"/>
      <c r="O34" s="260"/>
      <c r="P34" s="211"/>
      <c r="Q34" s="261"/>
      <c r="R34" s="208" t="str">
        <f ca="1">IF(ISERROR($V34),"",OFFSET('Smelter Look-up'!$C$4,$V34-4,0)&amp;"")</f>
        <v>Valcambi S.A.</v>
      </c>
      <c r="S34" s="215" t="str">
        <f t="shared" ca="1" si="3"/>
        <v>CH</v>
      </c>
      <c r="T34" s="215" t="str">
        <f ca="1">IF(B34="","",IF(ISERROR(MATCH($J34,SorP!$B$1:$B$6230,0)),"",INDIRECT("'SorP'!$A$"&amp;MATCH($J34,SorP!$B$1:$B$6230,0))))</f>
        <v>CH-TI</v>
      </c>
      <c r="U34" s="231"/>
      <c r="V34" s="262">
        <f ca="1">IF(C34="",NA(),IF(OR(C34="Smelter not listed",C34="Smelter not yet identified"),MATCH($B34&amp;$D34,'Smelter Look-up'!$J:$J,0),MATCH($B34&amp;$C34,'Smelter Look-up'!$J:$J,0)))</f>
        <v>295</v>
      </c>
      <c r="W34" s="263"/>
      <c r="X34" s="263">
        <f t="shared" ca="1" si="4"/>
        <v>0</v>
      </c>
      <c r="Y34" s="263"/>
      <c r="Z34" s="263"/>
      <c r="AB34" s="265" t="str">
        <f t="shared" ca="1" si="5"/>
        <v>GoldValcambi S.A.</v>
      </c>
    </row>
    <row r="35" spans="1:28" s="264" customFormat="1" ht="102">
      <c r="A35" s="207" t="s">
        <v>741</v>
      </c>
      <c r="B35" s="208" t="str">
        <f ca="1">IF(LEN(A35)=0,"",INDEX('Smelter Look-up'!$A:$A,MATCH($A35,'Smelter Look-up'!$E:$E,0)))</f>
        <v>Gold</v>
      </c>
      <c r="C35" s="212" t="str">
        <f ca="1">IF(LEN(A35)=0,"",INDEX('Smelter Look-up'!$C:$C,MATCH($A35,'Smelter Look-up'!$E:$E,0)))</f>
        <v>Western Australian Mint (T/a The Perth Mint)</v>
      </c>
      <c r="D35" s="270"/>
      <c r="E35" s="208" t="str">
        <f ca="1">IF(ISERROR($V35),"",OFFSET('Smelter Look-up'!$D$4,$V35-4,0)&amp;"")</f>
        <v>AUSTRALIA</v>
      </c>
      <c r="F35" s="208" t="str">
        <f ca="1">IF(ISERROR($V35),"",OFFSET('Smelter Look-up'!$E$4,$V35-4,0))</f>
        <v>CID002030</v>
      </c>
      <c r="G35" s="208" t="str">
        <f ca="1">IF(C35=$X$4,IF(ISERROR($V35),"Enter smelter details","RMI"),IF(ISERROR($V35),"",OFFSET('Smelter Look-up'!$F$4,$V35-4,0)))</f>
        <v>RMI</v>
      </c>
      <c r="H35" s="209">
        <f ca="1">IF(ISERROR($V35),"",OFFSET('Smelter Look-up'!$G$4,$V35-4,0))</f>
        <v>0</v>
      </c>
      <c r="I35" s="210" t="str">
        <f ca="1">IF(ISERROR($V35),"",OFFSET('Smelter Look-up'!$H$4,$V35-4,0))</f>
        <v>Newburn</v>
      </c>
      <c r="J35" s="210" t="str">
        <f ca="1">IF(ISERROR($V35),"",OFFSET('Smelter Look-up'!$I$4,$V35-4,0))</f>
        <v>Western Australia</v>
      </c>
      <c r="K35" s="260"/>
      <c r="L35" s="260"/>
      <c r="M35" s="260"/>
      <c r="N35" s="260"/>
      <c r="O35" s="260"/>
      <c r="P35" s="211"/>
      <c r="Q35" s="261"/>
      <c r="R35" s="208" t="str">
        <f ca="1">IF(ISERROR($V35),"",OFFSET('Smelter Look-up'!$C$4,$V35-4,0)&amp;"")</f>
        <v>Western Australian Mint (T/a The Perth Mint)</v>
      </c>
      <c r="S35" s="215" t="str">
        <f t="shared" ca="1" si="3"/>
        <v>AU</v>
      </c>
      <c r="T35" s="215" t="str">
        <f ca="1">IF(B35="","",IF(ISERROR(MATCH($J35,SorP!$B$1:$B$6230,0)),"",INDIRECT("'SorP'!$A$"&amp;MATCH($J35,SorP!$B$1:$B$6230,0))))</f>
        <v>AU-WA</v>
      </c>
      <c r="U35" s="231"/>
      <c r="V35" s="262">
        <f ca="1">IF(C35="",NA(),IF(OR(C35="Smelter not listed",C35="Smelter not yet identified"),MATCH($B35&amp;$D35,'Smelter Look-up'!$J:$J,0),MATCH($B35&amp;$C35,'Smelter Look-up'!$J:$J,0)))</f>
        <v>298</v>
      </c>
      <c r="W35" s="263"/>
      <c r="X35" s="263">
        <f t="shared" ca="1" si="4"/>
        <v>0</v>
      </c>
      <c r="Y35" s="263"/>
      <c r="Z35" s="263"/>
      <c r="AB35" s="265" t="str">
        <f t="shared" ca="1" si="5"/>
        <v>GoldWestern Australian Mint (T/a The Perth Mint)</v>
      </c>
    </row>
    <row r="36" spans="1:28" s="264" customFormat="1" ht="114.75">
      <c r="A36" s="207" t="s">
        <v>745</v>
      </c>
      <c r="B36" s="208" t="str">
        <f ca="1">IF(LEN(A36)=0,"",INDEX('Smelter Look-up'!$A:$A,MATCH($A36,'Smelter Look-up'!$E:$E,0)))</f>
        <v>Gold</v>
      </c>
      <c r="C36" s="212" t="str">
        <f ca="1">IF(LEN(A36)=0,"",INDEX('Smelter Look-up'!$C:$C,MATCH($A36,'Smelter Look-up'!$E:$E,0)))</f>
        <v>Zhongyuan Gold Smelter of Zhongjin Gold Corporation</v>
      </c>
      <c r="D36" s="270"/>
      <c r="E36" s="208" t="str">
        <f ca="1">IF(ISERROR($V36),"",OFFSET('Smelter Look-up'!$D$4,$V36-4,0)&amp;"")</f>
        <v>CHINA</v>
      </c>
      <c r="F36" s="208" t="str">
        <f ca="1">IF(ISERROR($V36),"",OFFSET('Smelter Look-up'!$E$4,$V36-4,0))</f>
        <v>CID002224</v>
      </c>
      <c r="G36" s="208" t="str">
        <f ca="1">IF(C36=$X$4,IF(ISERROR($V36),"Enter smelter details","RMI"),IF(ISERROR($V36),"",OFFSET('Smelter Look-up'!$F$4,$V36-4,0)))</f>
        <v>RMI</v>
      </c>
      <c r="H36" s="209">
        <f ca="1">IF(ISERROR($V36),"",OFFSET('Smelter Look-up'!$G$4,$V36-4,0))</f>
        <v>0</v>
      </c>
      <c r="I36" s="210" t="str">
        <f ca="1">IF(ISERROR($V36),"",OFFSET('Smelter Look-up'!$H$4,$V36-4,0))</f>
        <v>Sanmenxia</v>
      </c>
      <c r="J36" s="210" t="str">
        <f ca="1">IF(ISERROR($V36),"",OFFSET('Smelter Look-up'!$I$4,$V36-4,0))</f>
        <v>Henan Sheng</v>
      </c>
      <c r="K36" s="260"/>
      <c r="L36" s="260"/>
      <c r="M36" s="260"/>
      <c r="N36" s="260"/>
      <c r="O36" s="260"/>
      <c r="P36" s="211"/>
      <c r="Q36" s="261"/>
      <c r="R36" s="208" t="str">
        <f ca="1">IF(ISERROR($V36),"",OFFSET('Smelter Look-up'!$C$4,$V36-4,0)&amp;"")</f>
        <v>Zhongyuan Gold Smelter of Zhongjin Gold Corporation</v>
      </c>
      <c r="S36" s="215" t="str">
        <f t="shared" ca="1" si="3"/>
        <v>CN</v>
      </c>
      <c r="T36" s="215" t="str">
        <f ca="1">IF(B36="","",IF(ISERROR(MATCH($J36,SorP!$B$1:$B$6230,0)),"",INDIRECT("'SorP'!$A$"&amp;MATCH($J36,SorP!$B$1:$B$6230,0))))</f>
        <v>CN-HA</v>
      </c>
      <c r="U36" s="231"/>
      <c r="V36" s="262">
        <f ca="1">IF(C36="",NA(),IF(OR(C36="Smelter not listed",C36="Smelter not yet identified"),MATCH($B36&amp;$D36,'Smelter Look-up'!$J:$J,0),MATCH($B36&amp;$C36,'Smelter Look-up'!$J:$J,0)))</f>
        <v>317</v>
      </c>
      <c r="W36" s="263"/>
      <c r="X36" s="263">
        <f t="shared" ca="1" si="4"/>
        <v>0</v>
      </c>
      <c r="Y36" s="263"/>
      <c r="Z36" s="263"/>
      <c r="AB36" s="265" t="str">
        <f t="shared" ca="1" si="5"/>
        <v>GoldZhongyuan Gold Smelter of Zhongjin Gold Corporation</v>
      </c>
    </row>
    <row r="37" spans="1:28" s="264" customFormat="1" ht="89.25">
      <c r="A37" s="207" t="s">
        <v>746</v>
      </c>
      <c r="B37" s="208" t="str">
        <f ca="1">IF(LEN(A37)=0,"",INDEX('Smelter Look-up'!$A:$A,MATCH($A37,'Smelter Look-up'!$E:$E,0)))</f>
        <v>Gold</v>
      </c>
      <c r="C37" s="212" t="str">
        <f ca="1">IF(LEN(A37)=0,"",INDEX('Smelter Look-up'!$C:$C,MATCH($A37,'Smelter Look-up'!$E:$E,0)))</f>
        <v>Gold Refinery of Zijin Mining Group Co., Ltd.</v>
      </c>
      <c r="D37" s="270"/>
      <c r="E37" s="208" t="str">
        <f ca="1">IF(ISERROR($V37),"",OFFSET('Smelter Look-up'!$D$4,$V37-4,0)&amp;"")</f>
        <v>CHINA</v>
      </c>
      <c r="F37" s="208" t="str">
        <f ca="1">IF(ISERROR($V37),"",OFFSET('Smelter Look-up'!$E$4,$V37-4,0))</f>
        <v>CID002243</v>
      </c>
      <c r="G37" s="208" t="str">
        <f ca="1">IF(C37=$X$4,IF(ISERROR($V37),"Enter smelter details","RMI"),IF(ISERROR($V37),"",OFFSET('Smelter Look-up'!$F$4,$V37-4,0)))</f>
        <v>RMI</v>
      </c>
      <c r="H37" s="209">
        <f ca="1">IF(ISERROR($V37),"",OFFSET('Smelter Look-up'!$G$4,$V37-4,0))</f>
        <v>0</v>
      </c>
      <c r="I37" s="210" t="str">
        <f ca="1">IF(ISERROR($V37),"",OFFSET('Smelter Look-up'!$H$4,$V37-4,0))</f>
        <v>Shanghang</v>
      </c>
      <c r="J37" s="210" t="str">
        <f ca="1">IF(ISERROR($V37),"",OFFSET('Smelter Look-up'!$I$4,$V37-4,0))</f>
        <v>Fujian Sheng</v>
      </c>
      <c r="K37" s="260"/>
      <c r="L37" s="260"/>
      <c r="M37" s="260"/>
      <c r="N37" s="260"/>
      <c r="O37" s="260"/>
      <c r="P37" s="211"/>
      <c r="Q37" s="261"/>
      <c r="R37" s="208" t="str">
        <f ca="1">IF(ISERROR($V37),"",OFFSET('Smelter Look-up'!$C$4,$V37-4,0)&amp;"")</f>
        <v>Gold Refinery of Zijin Mining Group Co., Ltd.</v>
      </c>
      <c r="S37" s="215" t="str">
        <f t="shared" ca="1" si="3"/>
        <v>CN</v>
      </c>
      <c r="T37" s="215" t="str">
        <f ca="1">IF(B37="","",IF(ISERROR(MATCH($J37,SorP!$B$1:$B$6230,0)),"",INDIRECT("'SorP'!$A$"&amp;MATCH($J37,SorP!$B$1:$B$6230,0))))</f>
        <v>CN-FJ</v>
      </c>
      <c r="U37" s="231"/>
      <c r="V37" s="262">
        <f ca="1">IF(C37="",NA(),IF(OR(C37="Smelter not listed",C37="Smelter not yet identified"),MATCH($B37&amp;$D37,'Smelter Look-up'!$J:$J,0),MATCH($B37&amp;$C37,'Smelter Look-up'!$J:$J,0)))</f>
        <v>93</v>
      </c>
      <c r="W37" s="263"/>
      <c r="X37" s="263">
        <f t="shared" ca="1" si="4"/>
        <v>0</v>
      </c>
      <c r="Y37" s="263"/>
      <c r="Z37" s="263"/>
      <c r="AB37" s="265" t="str">
        <f t="shared" ca="1" si="5"/>
        <v>GoldGold Refinery of Zijin Mining Group Co., Ltd.</v>
      </c>
    </row>
    <row r="38" spans="1:28" s="264" customFormat="1" ht="63.75">
      <c r="A38" s="207" t="s">
        <v>147</v>
      </c>
      <c r="B38" s="208" t="str">
        <f ca="1">IF(LEN(A38)=0,"",INDEX('Smelter Look-up'!$A:$A,MATCH($A38,'Smelter Look-up'!$E:$E,0)))</f>
        <v>Gold</v>
      </c>
      <c r="C38" s="212" t="str">
        <f ca="1">IF(LEN(A38)=0,"",INDEX('Smelter Look-up'!$C:$C,MATCH($A38,'Smelter Look-up'!$E:$E,0)))</f>
        <v>Umicore Precious Metals Thailand</v>
      </c>
      <c r="D38" s="270"/>
      <c r="E38" s="208" t="str">
        <f ca="1">IF(ISERROR($V38),"",OFFSET('Smelter Look-up'!$D$4,$V38-4,0)&amp;"")</f>
        <v>THAILAND</v>
      </c>
      <c r="F38" s="208" t="str">
        <f ca="1">IF(ISERROR($V38),"",OFFSET('Smelter Look-up'!$E$4,$V38-4,0))</f>
        <v>CID002314</v>
      </c>
      <c r="G38" s="208" t="str">
        <f ca="1">IF(C38=$X$4,IF(ISERROR($V38),"Enter smelter details","RMI"),IF(ISERROR($V38),"",OFFSET('Smelter Look-up'!$F$4,$V38-4,0)))</f>
        <v>RMI</v>
      </c>
      <c r="H38" s="209">
        <f ca="1">IF(ISERROR($V38),"",OFFSET('Smelter Look-up'!$G$4,$V38-4,0))</f>
        <v>0</v>
      </c>
      <c r="I38" s="210" t="str">
        <f ca="1">IF(ISERROR($V38),"",OFFSET('Smelter Look-up'!$H$4,$V38-4,0))</f>
        <v>Khwaeng Dok Mai</v>
      </c>
      <c r="J38" s="210" t="str">
        <f ca="1">IF(ISERROR($V38),"",OFFSET('Smelter Look-up'!$I$4,$V38-4,0))</f>
        <v>Krung Thep Maha Nakhon</v>
      </c>
      <c r="K38" s="260"/>
      <c r="L38" s="260"/>
      <c r="M38" s="260"/>
      <c r="N38" s="260"/>
      <c r="O38" s="260"/>
      <c r="P38" s="211"/>
      <c r="Q38" s="261"/>
      <c r="R38" s="208" t="str">
        <f ca="1">IF(ISERROR($V38),"",OFFSET('Smelter Look-up'!$C$4,$V38-4,0)&amp;"")</f>
        <v>Umicore Precious Metals Thailand</v>
      </c>
      <c r="S38" s="215" t="str">
        <f t="shared" ref="S38:S68" ca="1" si="6">IF(B38="","",IF(ISERROR(MATCH($E38,CL,0)),"Unknown",INDIRECT("'C'!$A$"&amp;MATCH($E38,CL,0)+1)))</f>
        <v>TH</v>
      </c>
      <c r="T38" s="215" t="str">
        <f ca="1">IF(B38="","",IF(ISERROR(MATCH($J38,SorP!$B$1:$B$6230,0)),"",INDIRECT("'SorP'!$A$"&amp;MATCH($J38,SorP!$B$1:$B$6230,0))))</f>
        <v>TH-10</v>
      </c>
      <c r="U38" s="231"/>
      <c r="V38" s="262">
        <f ca="1">IF(C38="",NA(),IF(OR(C38="Smelter not listed",C38="Smelter not yet identified"),MATCH($B38&amp;$D38,'Smelter Look-up'!$J:$J,0),MATCH($B38&amp;$C38,'Smelter Look-up'!$J:$J,0)))</f>
        <v>292</v>
      </c>
      <c r="W38" s="263"/>
      <c r="X38" s="263">
        <f t="shared" ref="X38:X68" ca="1" si="7">IF(AND(C38="Smelter not listed",OR(LEN(D38)=0,LEN(E38)=0)),1,0)</f>
        <v>0</v>
      </c>
      <c r="Y38" s="263"/>
      <c r="Z38" s="263"/>
      <c r="AB38" s="265" t="str">
        <f t="shared" ref="AB38:AB68" ca="1" si="8">B38&amp;C38</f>
        <v>GoldUmicore Precious Metals Thailand</v>
      </c>
    </row>
    <row r="39" spans="1:28" s="264" customFormat="1" ht="76.5">
      <c r="A39" s="207" t="s">
        <v>1391</v>
      </c>
      <c r="B39" s="208" t="str">
        <f ca="1">IF(LEN(A39)=0,"",INDEX('Smelter Look-up'!$A:$A,MATCH($A39,'Smelter Look-up'!$E:$E,0)))</f>
        <v>Gold</v>
      </c>
      <c r="C39" s="212" t="str">
        <f ca="1">IF(LEN(A39)=0,"",INDEX('Smelter Look-up'!$C:$C,MATCH($A39,'Smelter Look-up'!$E:$E,0)))</f>
        <v>MMTC-PAMP India Pvt., Ltd.</v>
      </c>
      <c r="D39" s="270"/>
      <c r="E39" s="208" t="str">
        <f ca="1">IF(ISERROR($V39),"",OFFSET('Smelter Look-up'!$D$4,$V39-4,0)&amp;"")</f>
        <v>INDIA</v>
      </c>
      <c r="F39" s="208" t="str">
        <f ca="1">IF(ISERROR($V39),"",OFFSET('Smelter Look-up'!$E$4,$V39-4,0))</f>
        <v>CID002509</v>
      </c>
      <c r="G39" s="208" t="str">
        <f ca="1">IF(C39=$X$4,IF(ISERROR($V39),"Enter smelter details","RMI"),IF(ISERROR($V39),"",OFFSET('Smelter Look-up'!$F$4,$V39-4,0)))</f>
        <v>RMI</v>
      </c>
      <c r="H39" s="209">
        <f ca="1">IF(ISERROR($V39),"",OFFSET('Smelter Look-up'!$G$4,$V39-4,0))</f>
        <v>0</v>
      </c>
      <c r="I39" s="210" t="str">
        <f ca="1">IF(ISERROR($V39),"",OFFSET('Smelter Look-up'!$H$4,$V39-4,0))</f>
        <v>Mewat</v>
      </c>
      <c r="J39" s="210" t="str">
        <f ca="1">IF(ISERROR($V39),"",OFFSET('Smelter Look-up'!$I$4,$V39-4,0))</f>
        <v>Haryana</v>
      </c>
      <c r="K39" s="260"/>
      <c r="L39" s="260"/>
      <c r="M39" s="260"/>
      <c r="N39" s="260"/>
      <c r="O39" s="260"/>
      <c r="P39" s="211"/>
      <c r="Q39" s="261"/>
      <c r="R39" s="208" t="str">
        <f ca="1">IF(ISERROR($V39),"",OFFSET('Smelter Look-up'!$C$4,$V39-4,0)&amp;"")</f>
        <v>MMTC-PAMP India Pvt., Ltd.</v>
      </c>
      <c r="S39" s="215" t="str">
        <f t="shared" ca="1" si="6"/>
        <v>IN</v>
      </c>
      <c r="T39" s="215" t="str">
        <f ca="1">IF(B39="","",IF(ISERROR(MATCH($J39,SorP!$B$1:$B$6230,0)),"",INDIRECT("'SorP'!$A$"&amp;MATCH($J39,SorP!$B$1:$B$6230,0))))</f>
        <v>IN-HR</v>
      </c>
      <c r="U39" s="231"/>
      <c r="V39" s="262">
        <f ca="1">IF(C39="",NA(),IF(OR(C39="Smelter not listed",C39="Smelter not yet identified"),MATCH($B39&amp;$D39,'Smelter Look-up'!$J:$J,0),MATCH($B39&amp;$C39,'Smelter Look-up'!$J:$J,0)))</f>
        <v>185</v>
      </c>
      <c r="W39" s="263"/>
      <c r="X39" s="263">
        <f t="shared" ca="1" si="7"/>
        <v>0</v>
      </c>
      <c r="Y39" s="263"/>
      <c r="Z39" s="263"/>
      <c r="AB39" s="265" t="str">
        <f t="shared" ca="1" si="8"/>
        <v>GoldMMTC-PAMP India Pvt., Ltd.</v>
      </c>
    </row>
    <row r="40" spans="1:28" s="264" customFormat="1" ht="63.75">
      <c r="A40" s="207" t="s">
        <v>1394</v>
      </c>
      <c r="B40" s="208" t="str">
        <f ca="1">IF(LEN(A40)=0,"",INDEX('Smelter Look-up'!$A:$A,MATCH($A40,'Smelter Look-up'!$E:$E,0)))</f>
        <v>Gold</v>
      </c>
      <c r="C40" s="212" t="str">
        <f ca="1">IF(LEN(A40)=0,"",INDEX('Smelter Look-up'!$C:$C,MATCH($A40,'Smelter Look-up'!$E:$E,0)))</f>
        <v>Singway Technology Co., Ltd.</v>
      </c>
      <c r="D40" s="270"/>
      <c r="E40" s="208" t="str">
        <f ca="1">IF(ISERROR($V40),"",OFFSET('Smelter Look-up'!$D$4,$V40-4,0)&amp;"")</f>
        <v>TAIWAN, PROVINCE OF CHINA</v>
      </c>
      <c r="F40" s="208" t="str">
        <f ca="1">IF(ISERROR($V40),"",OFFSET('Smelter Look-up'!$E$4,$V40-4,0))</f>
        <v>CID002516</v>
      </c>
      <c r="G40" s="208" t="str">
        <f ca="1">IF(C40=$X$4,IF(ISERROR($V40),"Enter smelter details","RMI"),IF(ISERROR($V40),"",OFFSET('Smelter Look-up'!$F$4,$V40-4,0)))</f>
        <v>RMI</v>
      </c>
      <c r="H40" s="209">
        <f ca="1">IF(ISERROR($V40),"",OFFSET('Smelter Look-up'!$G$4,$V40-4,0))</f>
        <v>0</v>
      </c>
      <c r="I40" s="210" t="str">
        <f ca="1">IF(ISERROR($V40),"",OFFSET('Smelter Look-up'!$H$4,$V40-4,0))</f>
        <v>Dayuan</v>
      </c>
      <c r="J40" s="210" t="str">
        <f ca="1">IF(ISERROR($V40),"",OFFSET('Smelter Look-up'!$I$4,$V40-4,0))</f>
        <v>Taoyuan</v>
      </c>
      <c r="K40" s="260"/>
      <c r="L40" s="260"/>
      <c r="M40" s="260"/>
      <c r="N40" s="260"/>
      <c r="O40" s="260"/>
      <c r="P40" s="211"/>
      <c r="Q40" s="261"/>
      <c r="R40" s="208" t="str">
        <f ca="1">IF(ISERROR($V40),"",OFFSET('Smelter Look-up'!$C$4,$V40-4,0)&amp;"")</f>
        <v>Singway Technology Co., Ltd.</v>
      </c>
      <c r="S40" s="215" t="str">
        <f t="shared" ca="1" si="6"/>
        <v>TW</v>
      </c>
      <c r="T40" s="215" t="str">
        <f ca="1">IF(B40="","",IF(ISERROR(MATCH($J40,SorP!$B$1:$B$6230,0)),"",INDIRECT("'SorP'!$A$"&amp;MATCH($J40,SorP!$B$1:$B$6230,0))))</f>
        <v>TW-TAO</v>
      </c>
      <c r="U40" s="231"/>
      <c r="V40" s="262">
        <f ca="1">IF(C40="",NA(),IF(OR(C40="Smelter not listed",C40="Smelter not yet identified"),MATCH($B40&amp;$D40,'Smelter Look-up'!$J:$J,0),MATCH($B40&amp;$C40,'Smelter Look-up'!$J:$J,0)))</f>
        <v>255</v>
      </c>
      <c r="W40" s="263"/>
      <c r="X40" s="263">
        <f t="shared" ca="1" si="7"/>
        <v>0</v>
      </c>
      <c r="Y40" s="263"/>
      <c r="Z40" s="263"/>
      <c r="AB40" s="265" t="str">
        <f t="shared" ca="1" si="8"/>
        <v>GoldSingway Technology Co., Ltd.</v>
      </c>
    </row>
    <row r="41" spans="1:28" s="264" customFormat="1" ht="25.5">
      <c r="A41" s="207" t="s">
        <v>1721</v>
      </c>
      <c r="B41" s="208" t="str">
        <f ca="1">IF(LEN(A41)=0,"",INDEX('Smelter Look-up'!$A:$A,MATCH($A41,'Smelter Look-up'!$E:$E,0)))</f>
        <v>Gold</v>
      </c>
      <c r="C41" s="212" t="str">
        <f ca="1">IF(LEN(A41)=0,"",INDEX('Smelter Look-up'!$C:$C,MATCH($A41,'Smelter Look-up'!$E:$E,0)))</f>
        <v>T.C.A S.p.A</v>
      </c>
      <c r="D41" s="270"/>
      <c r="E41" s="208" t="str">
        <f ca="1">IF(ISERROR($V41),"",OFFSET('Smelter Look-up'!$D$4,$V41-4,0)&amp;"")</f>
        <v>ITALY</v>
      </c>
      <c r="F41" s="208" t="str">
        <f ca="1">IF(ISERROR($V41),"",OFFSET('Smelter Look-up'!$E$4,$V41-4,0))</f>
        <v>CID002580</v>
      </c>
      <c r="G41" s="208" t="str">
        <f ca="1">IF(C41=$X$4,IF(ISERROR($V41),"Enter smelter details","RMI"),IF(ISERROR($V41),"",OFFSET('Smelter Look-up'!$F$4,$V41-4,0)))</f>
        <v>RMI</v>
      </c>
      <c r="H41" s="209">
        <f ca="1">IF(ISERROR($V41),"",OFFSET('Smelter Look-up'!$G$4,$V41-4,0))</f>
        <v>0</v>
      </c>
      <c r="I41" s="210" t="str">
        <f ca="1">IF(ISERROR($V41),"",OFFSET('Smelter Look-up'!$H$4,$V41-4,0))</f>
        <v>Capolona</v>
      </c>
      <c r="J41" s="210" t="str">
        <f ca="1">IF(ISERROR($V41),"",OFFSET('Smelter Look-up'!$I$4,$V41-4,0))</f>
        <v>Toscana</v>
      </c>
      <c r="K41" s="260"/>
      <c r="L41" s="260"/>
      <c r="M41" s="260"/>
      <c r="N41" s="260"/>
      <c r="O41" s="260"/>
      <c r="P41" s="211"/>
      <c r="Q41" s="261"/>
      <c r="R41" s="208" t="str">
        <f ca="1">IF(ISERROR($V41),"",OFFSET('Smelter Look-up'!$C$4,$V41-4,0)&amp;"")</f>
        <v>T.C.A S.p.A</v>
      </c>
      <c r="S41" s="215" t="str">
        <f t="shared" ca="1" si="6"/>
        <v>IT</v>
      </c>
      <c r="T41" s="215" t="str">
        <f ca="1">IF(B41="","",IF(ISERROR(MATCH($J41,SorP!$B$1:$B$6230,0)),"",INDIRECT("'SorP'!$A$"&amp;MATCH($J41,SorP!$B$1:$B$6230,0))))</f>
        <v>IT-52</v>
      </c>
      <c r="U41" s="231"/>
      <c r="V41" s="262">
        <f ca="1">IF(C41="",NA(),IF(OR(C41="Smelter not listed",C41="Smelter not yet identified"),MATCH($B41&amp;$D41,'Smelter Look-up'!$J:$J,0),MATCH($B41&amp;$C41,'Smelter Look-up'!$J:$J,0)))</f>
        <v>269</v>
      </c>
      <c r="W41" s="263"/>
      <c r="X41" s="263">
        <f t="shared" ca="1" si="7"/>
        <v>0</v>
      </c>
      <c r="Y41" s="263"/>
      <c r="Z41" s="263"/>
      <c r="AB41" s="265" t="str">
        <f t="shared" ca="1" si="8"/>
        <v>GoldT.C.A S.p.A</v>
      </c>
    </row>
    <row r="42" spans="1:28" s="264" customFormat="1" ht="63.75">
      <c r="A42" s="207" t="s">
        <v>2221</v>
      </c>
      <c r="B42" s="208" t="str">
        <f ca="1">IF(LEN(A42)=0,"",INDEX('Smelter Look-up'!$A:$A,MATCH($A42,'Smelter Look-up'!$E:$E,0)))</f>
        <v>Gold</v>
      </c>
      <c r="C42" s="212" t="str">
        <f ca="1">IF(LEN(A42)=0,"",INDEX('Smelter Look-up'!$C:$C,MATCH($A42,'Smelter Look-up'!$E:$E,0)))</f>
        <v>WIELAND Edelmetalle GmbH</v>
      </c>
      <c r="D42" s="270"/>
      <c r="E42" s="208" t="str">
        <f ca="1">IF(ISERROR($V42),"",OFFSET('Smelter Look-up'!$D$4,$V42-4,0)&amp;"")</f>
        <v>GERMANY</v>
      </c>
      <c r="F42" s="208" t="str">
        <f ca="1">IF(ISERROR($V42),"",OFFSET('Smelter Look-up'!$E$4,$V42-4,0))</f>
        <v>CID002778</v>
      </c>
      <c r="G42" s="208" t="str">
        <f ca="1">IF(C42=$X$4,IF(ISERROR($V42),"Enter smelter details","RMI"),IF(ISERROR($V42),"",OFFSET('Smelter Look-up'!$F$4,$V42-4,0)))</f>
        <v>RMI</v>
      </c>
      <c r="H42" s="209">
        <f ca="1">IF(ISERROR($V42),"",OFFSET('Smelter Look-up'!$G$4,$V42-4,0))</f>
        <v>0</v>
      </c>
      <c r="I42" s="210" t="str">
        <f ca="1">IF(ISERROR($V42),"",OFFSET('Smelter Look-up'!$H$4,$V42-4,0))</f>
        <v>Pforzheim</v>
      </c>
      <c r="J42" s="210" t="str">
        <f ca="1">IF(ISERROR($V42),"",OFFSET('Smelter Look-up'!$I$4,$V42-4,0))</f>
        <v>Baden-Württemberg</v>
      </c>
      <c r="K42" s="260"/>
      <c r="L42" s="260"/>
      <c r="M42" s="260"/>
      <c r="N42" s="260"/>
      <c r="O42" s="260"/>
      <c r="P42" s="211"/>
      <c r="Q42" s="261"/>
      <c r="R42" s="208" t="str">
        <f ca="1">IF(ISERROR($V42),"",OFFSET('Smelter Look-up'!$C$4,$V42-4,0)&amp;"")</f>
        <v>WIELAND Edelmetalle GmbH</v>
      </c>
      <c r="S42" s="215" t="str">
        <f t="shared" ca="1" si="6"/>
        <v>DE</v>
      </c>
      <c r="T42" s="215" t="str">
        <f ca="1">IF(B42="","",IF(ISERROR(MATCH($J42,SorP!$B$1:$B$6230,0)),"",INDIRECT("'SorP'!$A$"&amp;MATCH($J42,SorP!$B$1:$B$6230,0))))</f>
        <v>DE-BW</v>
      </c>
      <c r="U42" s="231"/>
      <c r="V42" s="262">
        <f ca="1">IF(C42="",NA(),IF(OR(C42="Smelter not listed",C42="Smelter not yet identified"),MATCH($B42&amp;$D42,'Smelter Look-up'!$J:$J,0),MATCH($B42&amp;$C42,'Smelter Look-up'!$J:$J,0)))</f>
        <v>299</v>
      </c>
      <c r="W42" s="263"/>
      <c r="X42" s="263">
        <f t="shared" ca="1" si="7"/>
        <v>0</v>
      </c>
      <c r="Y42" s="263"/>
      <c r="Z42" s="263"/>
      <c r="AB42" s="265" t="str">
        <f t="shared" ca="1" si="8"/>
        <v>GoldWIELAND Edelmetalle GmbH</v>
      </c>
    </row>
    <row r="43" spans="1:28" s="264" customFormat="1" ht="127.5">
      <c r="A43" s="207" t="s">
        <v>2222</v>
      </c>
      <c r="B43" s="208" t="str">
        <f ca="1">IF(LEN(A43)=0,"",INDEX('Smelter Look-up'!$A:$A,MATCH($A43,'Smelter Look-up'!$E:$E,0)))</f>
        <v>Gold</v>
      </c>
      <c r="C43" s="212" t="str">
        <f ca="1">IF(LEN(A43)=0,"",INDEX('Smelter Look-up'!$C:$C,MATCH($A43,'Smelter Look-up'!$E:$E,0)))</f>
        <v>Ogussa Osterreichische Gold- und Silber-Scheideanstalt GmbH</v>
      </c>
      <c r="D43" s="270"/>
      <c r="E43" s="208" t="str">
        <f ca="1">IF(ISERROR($V43),"",OFFSET('Smelter Look-up'!$D$4,$V43-4,0)&amp;"")</f>
        <v>AUSTRIA</v>
      </c>
      <c r="F43" s="208" t="str">
        <f ca="1">IF(ISERROR($V43),"",OFFSET('Smelter Look-up'!$E$4,$V43-4,0))</f>
        <v>CID002779</v>
      </c>
      <c r="G43" s="208" t="str">
        <f ca="1">IF(C43=$X$4,IF(ISERROR($V43),"Enter smelter details","RMI"),IF(ISERROR($V43),"",OFFSET('Smelter Look-up'!$F$4,$V43-4,0)))</f>
        <v>RMI</v>
      </c>
      <c r="H43" s="209">
        <f ca="1">IF(ISERROR($V43),"",OFFSET('Smelter Look-up'!$G$4,$V43-4,0))</f>
        <v>0</v>
      </c>
      <c r="I43" s="210" t="str">
        <f ca="1">IF(ISERROR($V43),"",OFFSET('Smelter Look-up'!$H$4,$V43-4,0))</f>
        <v>Vienna</v>
      </c>
      <c r="J43" s="210" t="str">
        <f ca="1">IF(ISERROR($V43),"",OFFSET('Smelter Look-up'!$I$4,$V43-4,0))</f>
        <v>Wien</v>
      </c>
      <c r="K43" s="260"/>
      <c r="L43" s="260"/>
      <c r="M43" s="260"/>
      <c r="N43" s="260"/>
      <c r="O43" s="260"/>
      <c r="P43" s="211"/>
      <c r="Q43" s="261"/>
      <c r="R43" s="208" t="str">
        <f ca="1">IF(ISERROR($V43),"",OFFSET('Smelter Look-up'!$C$4,$V43-4,0)&amp;"")</f>
        <v>Ogussa Osterreichische Gold- und Silber-Scheideanstalt GmbH</v>
      </c>
      <c r="S43" s="215" t="str">
        <f t="shared" ca="1" si="6"/>
        <v>AT</v>
      </c>
      <c r="T43" s="215" t="str">
        <f ca="1">IF(B43="","",IF(ISERROR(MATCH($J43,SorP!$B$1:$B$6230,0)),"",INDIRECT("'SorP'!$A$"&amp;MATCH($J43,SorP!$B$1:$B$6230,0))))</f>
        <v>AT-9</v>
      </c>
      <c r="U43" s="231"/>
      <c r="V43" s="262">
        <f ca="1">IF(C43="",NA(),IF(OR(C43="Smelter not listed",C43="Smelter not yet identified"),MATCH($B43&amp;$D43,'Smelter Look-up'!$J:$J,0),MATCH($B43&amp;$C43,'Smelter Look-up'!$J:$J,0)))</f>
        <v>196</v>
      </c>
      <c r="W43" s="263"/>
      <c r="X43" s="263">
        <f t="shared" ca="1" si="7"/>
        <v>0</v>
      </c>
      <c r="Y43" s="263"/>
      <c r="Z43" s="263"/>
      <c r="AB43" s="265" t="str">
        <f t="shared" ca="1" si="8"/>
        <v>GoldOgussa Osterreichische Gold- und Silber-Scheideanstalt GmbH</v>
      </c>
    </row>
    <row r="44" spans="1:28" s="264" customFormat="1" ht="20.25">
      <c r="A44" s="207" t="s">
        <v>1410</v>
      </c>
      <c r="B44" s="208" t="str">
        <f ca="1">IF(LEN(A44)=0,"",INDEX('Smelter Look-up'!$A:$A,MATCH($A44,'Smelter Look-up'!$E:$E,0)))</f>
        <v>Tin</v>
      </c>
      <c r="C44" s="212" t="str">
        <f ca="1">IF(LEN(A44)=0,"",INDEX('Smelter Look-up'!$C:$C,MATCH($A44,'Smelter Look-up'!$E:$E,0)))</f>
        <v>Dowa</v>
      </c>
      <c r="D44" s="270"/>
      <c r="E44" s="208" t="str">
        <f ca="1">IF(ISERROR($V44),"",OFFSET('Smelter Look-up'!$D$4,$V44-4,0)&amp;"")</f>
        <v>JAPAN</v>
      </c>
      <c r="F44" s="208" t="str">
        <f ca="1">IF(ISERROR($V44),"",OFFSET('Smelter Look-up'!$E$4,$V44-4,0))</f>
        <v>CID000402</v>
      </c>
      <c r="G44" s="208" t="str">
        <f ca="1">IF(C44=$X$4,IF(ISERROR($V44),"Enter smelter details","RMI"),IF(ISERROR($V44),"",OFFSET('Smelter Look-up'!$F$4,$V44-4,0)))</f>
        <v>RMI</v>
      </c>
      <c r="H44" s="209">
        <f ca="1">IF(ISERROR($V44),"",OFFSET('Smelter Look-up'!$G$4,$V44-4,0))</f>
        <v>0</v>
      </c>
      <c r="I44" s="210" t="str">
        <f ca="1">IF(ISERROR($V44),"",OFFSET('Smelter Look-up'!$H$4,$V44-4,0))</f>
        <v>Kosaka</v>
      </c>
      <c r="J44" s="210" t="str">
        <f ca="1">IF(ISERROR($V44),"",OFFSET('Smelter Look-up'!$I$4,$V44-4,0))</f>
        <v>Akita</v>
      </c>
      <c r="K44" s="260"/>
      <c r="L44" s="260"/>
      <c r="M44" s="260"/>
      <c r="N44" s="260"/>
      <c r="O44" s="260"/>
      <c r="P44" s="211"/>
      <c r="Q44" s="261"/>
      <c r="R44" s="208" t="str">
        <f ca="1">IF(ISERROR($V44),"",OFFSET('Smelter Look-up'!$C$4,$V44-4,0)&amp;"")</f>
        <v>Dowa</v>
      </c>
      <c r="S44" s="215" t="str">
        <f t="shared" ca="1" si="6"/>
        <v>JP</v>
      </c>
      <c r="T44" s="215" t="str">
        <f ca="1">IF(B44="","",IF(ISERROR(MATCH($J44,SorP!$B$1:$B$6230,0)),"",INDIRECT("'SorP'!$A$"&amp;MATCH($J44,SorP!$B$1:$B$6230,0))))</f>
        <v>JP-05</v>
      </c>
      <c r="U44" s="231"/>
      <c r="V44" s="262">
        <f ca="1">IF(C44="",NA(),IF(OR(C44="Smelter not listed",C44="Smelter not yet identified"),MATCH($B44&amp;$D44,'Smelter Look-up'!$J:$J,0),MATCH($B44&amp;$C44,'Smelter Look-up'!$J:$J,0)))</f>
        <v>414</v>
      </c>
      <c r="W44" s="263"/>
      <c r="X44" s="263">
        <f t="shared" ca="1" si="7"/>
        <v>0</v>
      </c>
      <c r="Y44" s="263"/>
      <c r="Z44" s="263"/>
      <c r="AB44" s="265" t="str">
        <f t="shared" ca="1" si="8"/>
        <v>TinDowa</v>
      </c>
    </row>
    <row r="45" spans="1:28" s="264" customFormat="1" ht="89.25">
      <c r="A45" s="207" t="s">
        <v>770</v>
      </c>
      <c r="B45" s="208" t="str">
        <f ca="1">IF(LEN(A45)=0,"",INDEX('Smelter Look-up'!$A:$A,MATCH($A45,'Smelter Look-up'!$E:$E,0)))</f>
        <v>Tin</v>
      </c>
      <c r="C45" s="212" t="str">
        <f ca="1">IF(LEN(A45)=0,"",INDEX('Smelter Look-up'!$C:$C,MATCH($A45,'Smelter Look-up'!$E:$E,0)))</f>
        <v>Gejiu Non-Ferrous Metal Processing Co., Ltd.</v>
      </c>
      <c r="D45" s="270"/>
      <c r="E45" s="208" t="str">
        <f ca="1">IF(ISERROR($V45),"",OFFSET('Smelter Look-up'!$D$4,$V45-4,0)&amp;"")</f>
        <v>CHINA</v>
      </c>
      <c r="F45" s="208" t="str">
        <f ca="1">IF(ISERROR($V45),"",OFFSET('Smelter Look-up'!$E$4,$V45-4,0))</f>
        <v>CID000538</v>
      </c>
      <c r="G45" s="208" t="str">
        <f ca="1">IF(C45=$X$4,IF(ISERROR($V45),"Enter smelter details","RMI"),IF(ISERROR($V45),"",OFFSET('Smelter Look-up'!$F$4,$V45-4,0)))</f>
        <v>RMI</v>
      </c>
      <c r="H45" s="209">
        <f ca="1">IF(ISERROR($V45),"",OFFSET('Smelter Look-up'!$G$4,$V45-4,0))</f>
        <v>0</v>
      </c>
      <c r="I45" s="210" t="str">
        <f ca="1">IF(ISERROR($V45),"",OFFSET('Smelter Look-up'!$H$4,$V45-4,0))</f>
        <v>Gejiu</v>
      </c>
      <c r="J45" s="210" t="str">
        <f ca="1">IF(ISERROR($V45),"",OFFSET('Smelter Look-up'!$I$4,$V45-4,0))</f>
        <v>Yunnan Sheng</v>
      </c>
      <c r="K45" s="260"/>
      <c r="L45" s="260"/>
      <c r="M45" s="260"/>
      <c r="N45" s="260"/>
      <c r="O45" s="260"/>
      <c r="P45" s="211"/>
      <c r="Q45" s="261"/>
      <c r="R45" s="208" t="str">
        <f ca="1">IF(ISERROR($V45),"",OFFSET('Smelter Look-up'!$C$4,$V45-4,0)&amp;"")</f>
        <v>Gejiu Non-Ferrous Metal Processing Co., Ltd.</v>
      </c>
      <c r="S45" s="215" t="str">
        <f t="shared" ca="1" si="6"/>
        <v>CN</v>
      </c>
      <c r="T45" s="215" t="str">
        <f ca="1">IF(B45="","",IF(ISERROR(MATCH($J45,SorP!$B$1:$B$6230,0)),"",INDIRECT("'SorP'!$A$"&amp;MATCH($J45,SorP!$B$1:$B$6230,0))))</f>
        <v>CN-YN</v>
      </c>
      <c r="U45" s="231"/>
      <c r="V45" s="262">
        <f ca="1">IF(C45="",NA(),IF(OR(C45="Smelter not listed",C45="Smelter not yet identified"),MATCH($B45&amp;$D45,'Smelter Look-up'!$J:$J,0),MATCH($B45&amp;$C45,'Smelter Look-up'!$J:$J,0)))</f>
        <v>433</v>
      </c>
      <c r="W45" s="263"/>
      <c r="X45" s="263">
        <f t="shared" ca="1" si="7"/>
        <v>0</v>
      </c>
      <c r="Y45" s="263"/>
      <c r="Z45" s="263"/>
      <c r="AB45" s="265" t="str">
        <f t="shared" ca="1" si="8"/>
        <v>TinGejiu Non-Ferrous Metal Processing Co., Ltd.</v>
      </c>
    </row>
    <row r="46" spans="1:28" s="264" customFormat="1" ht="63.75">
      <c r="A46" s="207" t="s">
        <v>773</v>
      </c>
      <c r="B46" s="208" t="str">
        <f ca="1">IF(LEN(A46)=0,"",INDEX('Smelter Look-up'!$A:$A,MATCH($A46,'Smelter Look-up'!$E:$E,0)))</f>
        <v>Tin</v>
      </c>
      <c r="C46" s="212" t="str">
        <f ca="1">IF(LEN(A46)=0,"",INDEX('Smelter Look-up'!$C:$C,MATCH($A46,'Smelter Look-up'!$E:$E,0)))</f>
        <v>China Tin Group Co., Ltd.</v>
      </c>
      <c r="D46" s="270"/>
      <c r="E46" s="208" t="str">
        <f ca="1">IF(ISERROR($V46),"",OFFSET('Smelter Look-up'!$D$4,$V46-4,0)&amp;"")</f>
        <v>CHINA</v>
      </c>
      <c r="F46" s="208" t="str">
        <f ca="1">IF(ISERROR($V46),"",OFFSET('Smelter Look-up'!$E$4,$V46-4,0))</f>
        <v>CID001070</v>
      </c>
      <c r="G46" s="208" t="str">
        <f ca="1">IF(C46=$X$4,IF(ISERROR($V46),"Enter smelter details","RMI"),IF(ISERROR($V46),"",OFFSET('Smelter Look-up'!$F$4,$V46-4,0)))</f>
        <v>RMI</v>
      </c>
      <c r="H46" s="209">
        <f ca="1">IF(ISERROR($V46),"",OFFSET('Smelter Look-up'!$G$4,$V46-4,0))</f>
        <v>0</v>
      </c>
      <c r="I46" s="210" t="str">
        <f ca="1">IF(ISERROR($V46),"",OFFSET('Smelter Look-up'!$H$4,$V46-4,0))</f>
        <v>Laibin</v>
      </c>
      <c r="J46" s="210" t="str">
        <f ca="1">IF(ISERROR($V46),"",OFFSET('Smelter Look-up'!$I$4,$V46-4,0))</f>
        <v>Guangxi Zhuangzu Zizhiqu</v>
      </c>
      <c r="K46" s="260"/>
      <c r="L46" s="260"/>
      <c r="M46" s="260"/>
      <c r="N46" s="260"/>
      <c r="O46" s="260"/>
      <c r="P46" s="211"/>
      <c r="Q46" s="261"/>
      <c r="R46" s="208" t="str">
        <f ca="1">IF(ISERROR($V46),"",OFFSET('Smelter Look-up'!$C$4,$V46-4,0)&amp;"")</f>
        <v>China Tin Group Co., Ltd.</v>
      </c>
      <c r="S46" s="215" t="str">
        <f t="shared" ca="1" si="6"/>
        <v>CN</v>
      </c>
      <c r="T46" s="215" t="str">
        <f ca="1">IF(B46="","",IF(ISERROR(MATCH($J46,SorP!$B$1:$B$6230,0)),"",INDIRECT("'SorP'!$A$"&amp;MATCH($J46,SorP!$B$1:$B$6230,0))))</f>
        <v>CN-GX</v>
      </c>
      <c r="U46" s="231"/>
      <c r="V46" s="262">
        <f ca="1">IF(C46="",NA(),IF(OR(C46="Smelter not listed",C46="Smelter not yet identified"),MATCH($B46&amp;$D46,'Smelter Look-up'!$J:$J,0),MATCH($B46&amp;$C46,'Smelter Look-up'!$J:$J,0)))</f>
        <v>402</v>
      </c>
      <c r="W46" s="263"/>
      <c r="X46" s="263">
        <f t="shared" ca="1" si="7"/>
        <v>0</v>
      </c>
      <c r="Y46" s="263"/>
      <c r="Z46" s="263"/>
      <c r="AB46" s="265" t="str">
        <f t="shared" ca="1" si="8"/>
        <v>TinChina Tin Group Co., Ltd.</v>
      </c>
    </row>
    <row r="47" spans="1:28" s="264" customFormat="1" ht="76.5">
      <c r="A47" s="207" t="s">
        <v>774</v>
      </c>
      <c r="B47" s="208" t="str">
        <f ca="1">IF(LEN(A47)=0,"",INDEX('Smelter Look-up'!$A:$A,MATCH($A47,'Smelter Look-up'!$E:$E,0)))</f>
        <v>Tin</v>
      </c>
      <c r="C47" s="212" t="str">
        <f ca="1">IF(LEN(A47)=0,"",INDEX('Smelter Look-up'!$C:$C,MATCH($A47,'Smelter Look-up'!$E:$E,0)))</f>
        <v>Malaysia Smelting Corporation (MSC)</v>
      </c>
      <c r="D47" s="270"/>
      <c r="E47" s="208" t="str">
        <f ca="1">IF(ISERROR($V47),"",OFFSET('Smelter Look-up'!$D$4,$V47-4,0)&amp;"")</f>
        <v>MALAYSIA</v>
      </c>
      <c r="F47" s="208" t="str">
        <f ca="1">IF(ISERROR($V47),"",OFFSET('Smelter Look-up'!$E$4,$V47-4,0))</f>
        <v>CID001105</v>
      </c>
      <c r="G47" s="208" t="str">
        <f ca="1">IF(C47=$X$4,IF(ISERROR($V47),"Enter smelter details","RMI"),IF(ISERROR($V47),"",OFFSET('Smelter Look-up'!$F$4,$V47-4,0)))</f>
        <v>RMI</v>
      </c>
      <c r="H47" s="209">
        <f ca="1">IF(ISERROR($V47),"",OFFSET('Smelter Look-up'!$G$4,$V47-4,0))</f>
        <v>0</v>
      </c>
      <c r="I47" s="210" t="str">
        <f ca="1">IF(ISERROR($V47),"",OFFSET('Smelter Look-up'!$H$4,$V47-4,0))</f>
        <v>Butterworth</v>
      </c>
      <c r="J47" s="210" t="str">
        <f ca="1">IF(ISERROR($V47),"",OFFSET('Smelter Look-up'!$I$4,$V47-4,0))</f>
        <v>Pulau Pinang</v>
      </c>
      <c r="K47" s="260"/>
      <c r="L47" s="260"/>
      <c r="M47" s="260"/>
      <c r="N47" s="260"/>
      <c r="O47" s="260"/>
      <c r="P47" s="211"/>
      <c r="Q47" s="261"/>
      <c r="R47" s="208" t="str">
        <f ca="1">IF(ISERROR($V47),"",OFFSET('Smelter Look-up'!$C$4,$V47-4,0)&amp;"")</f>
        <v>Malaysia Smelting Corporation (MSC)</v>
      </c>
      <c r="S47" s="215" t="str">
        <f t="shared" ca="1" si="6"/>
        <v>MY</v>
      </c>
      <c r="T47" s="215" t="str">
        <f ca="1">IF(B47="","",IF(ISERROR(MATCH($J47,SorP!$B$1:$B$6230,0)),"",INDIRECT("'SorP'!$A$"&amp;MATCH($J47,SorP!$B$1:$B$6230,0))))</f>
        <v>MY-07</v>
      </c>
      <c r="U47" s="231"/>
      <c r="V47" s="262">
        <f ca="1">IF(C47="",NA(),IF(OR(C47="Smelter not listed",C47="Smelter not yet identified"),MATCH($B47&amp;$D47,'Smelter Look-up'!$J:$J,0),MATCH($B47&amp;$C47,'Smelter Look-up'!$J:$J,0)))</f>
        <v>457</v>
      </c>
      <c r="W47" s="263"/>
      <c r="X47" s="263">
        <f t="shared" ca="1" si="7"/>
        <v>0</v>
      </c>
      <c r="Y47" s="263"/>
      <c r="Z47" s="263"/>
      <c r="AB47" s="265" t="str">
        <f t="shared" ca="1" si="8"/>
        <v>TinMalaysia Smelting Corporation (MSC)</v>
      </c>
    </row>
    <row r="48" spans="1:28" s="264" customFormat="1" ht="51">
      <c r="A48" s="207" t="s">
        <v>775</v>
      </c>
      <c r="B48" s="208" t="str">
        <f ca="1">IF(LEN(A48)=0,"",INDEX('Smelter Look-up'!$A:$A,MATCH($A48,'Smelter Look-up'!$E:$E,0)))</f>
        <v>Tin</v>
      </c>
      <c r="C48" s="212" t="str">
        <f ca="1">IF(LEN(A48)=0,"",INDEX('Smelter Look-up'!$C:$C,MATCH($A48,'Smelter Look-up'!$E:$E,0)))</f>
        <v>Mineracao Taboca S.A.</v>
      </c>
      <c r="D48" s="270"/>
      <c r="E48" s="208" t="str">
        <f ca="1">IF(ISERROR($V48),"",OFFSET('Smelter Look-up'!$D$4,$V48-4,0)&amp;"")</f>
        <v>BRAZIL</v>
      </c>
      <c r="F48" s="208" t="str">
        <f ca="1">IF(ISERROR($V48),"",OFFSET('Smelter Look-up'!$E$4,$V48-4,0))</f>
        <v>CID001173</v>
      </c>
      <c r="G48" s="208" t="str">
        <f ca="1">IF(C48=$X$4,IF(ISERROR($V48),"Enter smelter details","RMI"),IF(ISERROR($V48),"",OFFSET('Smelter Look-up'!$F$4,$V48-4,0)))</f>
        <v>RMI</v>
      </c>
      <c r="H48" s="209">
        <f ca="1">IF(ISERROR($V48),"",OFFSET('Smelter Look-up'!$G$4,$V48-4,0))</f>
        <v>0</v>
      </c>
      <c r="I48" s="210" t="str">
        <f ca="1">IF(ISERROR($V48),"",OFFSET('Smelter Look-up'!$H$4,$V48-4,0))</f>
        <v>Bairro Guarapiranga</v>
      </c>
      <c r="J48" s="210" t="str">
        <f ca="1">IF(ISERROR($V48),"",OFFSET('Smelter Look-up'!$I$4,$V48-4,0))</f>
        <v>São Paulo</v>
      </c>
      <c r="K48" s="260"/>
      <c r="L48" s="260"/>
      <c r="M48" s="260"/>
      <c r="N48" s="260"/>
      <c r="O48" s="260"/>
      <c r="P48" s="211"/>
      <c r="Q48" s="261"/>
      <c r="R48" s="208" t="str">
        <f ca="1">IF(ISERROR($V48),"",OFFSET('Smelter Look-up'!$C$4,$V48-4,0)&amp;"")</f>
        <v>Mineracao Taboca S.A.</v>
      </c>
      <c r="S48" s="215" t="str">
        <f t="shared" ca="1" si="6"/>
        <v>BR</v>
      </c>
      <c r="T48" s="215" t="str">
        <f ca="1">IF(B48="","",IF(ISERROR(MATCH($J48,SorP!$B$1:$B$6230,0)),"",INDIRECT("'SorP'!$A$"&amp;MATCH($J48,SorP!$B$1:$B$6230,0))))</f>
        <v>BR-SP</v>
      </c>
      <c r="U48" s="231"/>
      <c r="V48" s="262">
        <f ca="1">IF(C48="",NA(),IF(OR(C48="Smelter not listed",C48="Smelter not yet identified"),MATCH($B48&amp;$D48,'Smelter Look-up'!$J:$J,0),MATCH($B48&amp;$C48,'Smelter Look-up'!$J:$J,0)))</f>
        <v>464</v>
      </c>
      <c r="W48" s="263"/>
      <c r="X48" s="263">
        <f t="shared" ca="1" si="7"/>
        <v>0</v>
      </c>
      <c r="Y48" s="263"/>
      <c r="Z48" s="263"/>
      <c r="AB48" s="265" t="str">
        <f t="shared" ca="1" si="8"/>
        <v>TinMineracao Taboca S.A.</v>
      </c>
    </row>
    <row r="49" spans="1:28" s="264" customFormat="1" ht="25.5">
      <c r="A49" s="207" t="s">
        <v>776</v>
      </c>
      <c r="B49" s="208" t="str">
        <f ca="1">IF(LEN(A49)=0,"",INDEX('Smelter Look-up'!$A:$A,MATCH($A49,'Smelter Look-up'!$E:$E,0)))</f>
        <v>Tin</v>
      </c>
      <c r="C49" s="212" t="str">
        <f ca="1">IF(LEN(A49)=0,"",INDEX('Smelter Look-up'!$C:$C,MATCH($A49,'Smelter Look-up'!$E:$E,0)))</f>
        <v>Minsur</v>
      </c>
      <c r="D49" s="270"/>
      <c r="E49" s="208" t="str">
        <f ca="1">IF(ISERROR($V49),"",OFFSET('Smelter Look-up'!$D$4,$V49-4,0)&amp;"")</f>
        <v>PERU</v>
      </c>
      <c r="F49" s="208" t="str">
        <f ca="1">IF(ISERROR($V49),"",OFFSET('Smelter Look-up'!$E$4,$V49-4,0))</f>
        <v>CID001182</v>
      </c>
      <c r="G49" s="208" t="str">
        <f ca="1">IF(C49=$X$4,IF(ISERROR($V49),"Enter smelter details","RMI"),IF(ISERROR($V49),"",OFFSET('Smelter Look-up'!$F$4,$V49-4,0)))</f>
        <v>RMI</v>
      </c>
      <c r="H49" s="209">
        <f ca="1">IF(ISERROR($V49),"",OFFSET('Smelter Look-up'!$G$4,$V49-4,0))</f>
        <v>0</v>
      </c>
      <c r="I49" s="210" t="str">
        <f ca="1">IF(ISERROR($V49),"",OFFSET('Smelter Look-up'!$H$4,$V49-4,0))</f>
        <v>Paracas</v>
      </c>
      <c r="J49" s="210" t="str">
        <f ca="1">IF(ISERROR($V49),"",OFFSET('Smelter Look-up'!$I$4,$V49-4,0))</f>
        <v>Ika</v>
      </c>
      <c r="K49" s="260"/>
      <c r="L49" s="260"/>
      <c r="M49" s="260"/>
      <c r="N49" s="260"/>
      <c r="O49" s="260"/>
      <c r="P49" s="211"/>
      <c r="Q49" s="261"/>
      <c r="R49" s="208" t="str">
        <f ca="1">IF(ISERROR($V49),"",OFFSET('Smelter Look-up'!$C$4,$V49-4,0)&amp;"")</f>
        <v>Minsur</v>
      </c>
      <c r="S49" s="215" t="str">
        <f t="shared" ca="1" si="6"/>
        <v>PE</v>
      </c>
      <c r="T49" s="215" t="str">
        <f ca="1">IF(B49="","",IF(ISERROR(MATCH($J49,SorP!$B$1:$B$6230,0)),"",INDIRECT("'SorP'!$A$"&amp;MATCH($J49,SorP!$B$1:$B$6230,0))))</f>
        <v>PE-ICA</v>
      </c>
      <c r="U49" s="231"/>
      <c r="V49" s="262">
        <f ca="1">IF(C49="",NA(),IF(OR(C49="Smelter not listed",C49="Smelter not yet identified"),MATCH($B49&amp;$D49,'Smelter Look-up'!$J:$J,0),MATCH($B49&amp;$C49,'Smelter Look-up'!$J:$J,0)))</f>
        <v>468</v>
      </c>
      <c r="W49" s="263"/>
      <c r="X49" s="263">
        <f t="shared" ca="1" si="7"/>
        <v>0</v>
      </c>
      <c r="Y49" s="263"/>
      <c r="Z49" s="263"/>
      <c r="AB49" s="265" t="str">
        <f t="shared" ca="1" si="8"/>
        <v>TinMinsur</v>
      </c>
    </row>
    <row r="50" spans="1:28" s="264" customFormat="1" ht="76.5">
      <c r="A50" s="207" t="s">
        <v>777</v>
      </c>
      <c r="B50" s="208" t="str">
        <f ca="1">IF(LEN(A50)=0,"",INDEX('Smelter Look-up'!$A:$A,MATCH($A50,'Smelter Look-up'!$E:$E,0)))</f>
        <v>Tin</v>
      </c>
      <c r="C50" s="212" t="str">
        <f ca="1">IF(LEN(A50)=0,"",INDEX('Smelter Look-up'!$C:$C,MATCH($A50,'Smelter Look-up'!$E:$E,0)))</f>
        <v>Mitsubishi Materials Corporation</v>
      </c>
      <c r="D50" s="270"/>
      <c r="E50" s="208" t="str">
        <f ca="1">IF(ISERROR($V50),"",OFFSET('Smelter Look-up'!$D$4,$V50-4,0)&amp;"")</f>
        <v>JAPAN</v>
      </c>
      <c r="F50" s="208" t="str">
        <f ca="1">IF(ISERROR($V50),"",OFFSET('Smelter Look-up'!$E$4,$V50-4,0))</f>
        <v>CID001191</v>
      </c>
      <c r="G50" s="208" t="str">
        <f ca="1">IF(C50=$X$4,IF(ISERROR($V50),"Enter smelter details","RMI"),IF(ISERROR($V50),"",OFFSET('Smelter Look-up'!$F$4,$V50-4,0)))</f>
        <v>RMI</v>
      </c>
      <c r="H50" s="209">
        <f ca="1">IF(ISERROR($V50),"",OFFSET('Smelter Look-up'!$G$4,$V50-4,0))</f>
        <v>0</v>
      </c>
      <c r="I50" s="210" t="str">
        <f ca="1">IF(ISERROR($V50),"",OFFSET('Smelter Look-up'!$H$4,$V50-4,0))</f>
        <v>Tokyo</v>
      </c>
      <c r="J50" s="210" t="str">
        <f ca="1">IF(ISERROR($V50),"",OFFSET('Smelter Look-up'!$I$4,$V50-4,0))</f>
        <v>Tokyo</v>
      </c>
      <c r="K50" s="260"/>
      <c r="L50" s="260"/>
      <c r="M50" s="260"/>
      <c r="N50" s="260"/>
      <c r="O50" s="260"/>
      <c r="P50" s="211"/>
      <c r="Q50" s="261"/>
      <c r="R50" s="208" t="str">
        <f ca="1">IF(ISERROR($V50),"",OFFSET('Smelter Look-up'!$C$4,$V50-4,0)&amp;"")</f>
        <v>Mitsubishi Materials Corporation</v>
      </c>
      <c r="S50" s="215" t="str">
        <f t="shared" ca="1" si="6"/>
        <v>JP</v>
      </c>
      <c r="T50" s="215" t="str">
        <f ca="1">IF(B50="","",IF(ISERROR(MATCH($J50,SorP!$B$1:$B$6230,0)),"",INDIRECT("'SorP'!$A$"&amp;MATCH($J50,SorP!$B$1:$B$6230,0))))</f>
        <v>JP-13</v>
      </c>
      <c r="U50" s="231"/>
      <c r="V50" s="262">
        <f ca="1">IF(C50="",NA(),IF(OR(C50="Smelter not listed",C50="Smelter not yet identified"),MATCH($B50&amp;$D50,'Smelter Look-up'!$J:$J,0),MATCH($B50&amp;$C50,'Smelter Look-up'!$J:$J,0)))</f>
        <v>469</v>
      </c>
      <c r="W50" s="263"/>
      <c r="X50" s="263">
        <f t="shared" ca="1" si="7"/>
        <v>0</v>
      </c>
      <c r="Y50" s="263"/>
      <c r="Z50" s="263"/>
      <c r="AB50" s="265" t="str">
        <f t="shared" ca="1" si="8"/>
        <v>TinMitsubishi Materials Corporation</v>
      </c>
    </row>
    <row r="51" spans="1:28" s="264" customFormat="1" ht="63.75">
      <c r="A51" s="207" t="s">
        <v>780</v>
      </c>
      <c r="B51" s="208" t="str">
        <f ca="1">IF(LEN(A51)=0,"",INDEX('Smelter Look-up'!$A:$A,MATCH($A51,'Smelter Look-up'!$E:$E,0)))</f>
        <v>Tin</v>
      </c>
      <c r="C51" s="212" t="str">
        <f ca="1">IF(LEN(A51)=0,"",INDEX('Smelter Look-up'!$C:$C,MATCH($A51,'Smelter Look-up'!$E:$E,0)))</f>
        <v>Operaciones Metalurgicas S.A.</v>
      </c>
      <c r="D51" s="270"/>
      <c r="E51" s="208" t="str">
        <f ca="1">IF(ISERROR($V51),"",OFFSET('Smelter Look-up'!$D$4,$V51-4,0)&amp;"")</f>
        <v>BOLIVIA (PLURINATIONAL STATE OF)</v>
      </c>
      <c r="F51" s="208" t="str">
        <f ca="1">IF(ISERROR($V51),"",OFFSET('Smelter Look-up'!$E$4,$V51-4,0))</f>
        <v>CID001337</v>
      </c>
      <c r="G51" s="208" t="str">
        <f ca="1">IF(C51=$X$4,IF(ISERROR($V51),"Enter smelter details","RMI"),IF(ISERROR($V51),"",OFFSET('Smelter Look-up'!$F$4,$V51-4,0)))</f>
        <v>RMI</v>
      </c>
      <c r="H51" s="209">
        <f ca="1">IF(ISERROR($V51),"",OFFSET('Smelter Look-up'!$G$4,$V51-4,0))</f>
        <v>0</v>
      </c>
      <c r="I51" s="210" t="str">
        <f ca="1">IF(ISERROR($V51),"",OFFSET('Smelter Look-up'!$H$4,$V51-4,0))</f>
        <v>Oruro</v>
      </c>
      <c r="J51" s="210" t="str">
        <f ca="1">IF(ISERROR($V51),"",OFFSET('Smelter Look-up'!$I$4,$V51-4,0))</f>
        <v>Oruro</v>
      </c>
      <c r="K51" s="260"/>
      <c r="L51" s="260"/>
      <c r="M51" s="260"/>
      <c r="N51" s="260"/>
      <c r="O51" s="260"/>
      <c r="P51" s="211"/>
      <c r="Q51" s="261"/>
      <c r="R51" s="208" t="str">
        <f ca="1">IF(ISERROR($V51),"",OFFSET('Smelter Look-up'!$C$4,$V51-4,0)&amp;"")</f>
        <v>Operaciones Metalurgicas S.A.</v>
      </c>
      <c r="S51" s="215" t="str">
        <f t="shared" ca="1" si="6"/>
        <v>BO</v>
      </c>
      <c r="T51" s="215" t="str">
        <f ca="1">IF(B51="","",IF(ISERROR(MATCH($J51,SorP!$B$1:$B$6230,0)),"",INDIRECT("'SorP'!$A$"&amp;MATCH($J51,SorP!$B$1:$B$6230,0))))</f>
        <v>BO-O</v>
      </c>
      <c r="U51" s="231"/>
      <c r="V51" s="262">
        <f ca="1">IF(C51="",NA(),IF(OR(C51="Smelter not listed",C51="Smelter not yet identified"),MATCH($B51&amp;$D51,'Smelter Look-up'!$J:$J,0),MATCH($B51&amp;$C51,'Smelter Look-up'!$J:$J,0)))</f>
        <v>479</v>
      </c>
      <c r="W51" s="263"/>
      <c r="X51" s="263">
        <f t="shared" ca="1" si="7"/>
        <v>0</v>
      </c>
      <c r="Y51" s="263"/>
      <c r="Z51" s="263"/>
      <c r="AB51" s="265" t="str">
        <f t="shared" ca="1" si="8"/>
        <v>TinOperaciones Metalurgicas S.A.</v>
      </c>
    </row>
    <row r="52" spans="1:28" s="264" customFormat="1" ht="63.75">
      <c r="A52" s="207" t="s">
        <v>781</v>
      </c>
      <c r="B52" s="208" t="str">
        <f ca="1">IF(LEN(A52)=0,"",INDEX('Smelter Look-up'!$A:$A,MATCH($A52,'Smelter Look-up'!$E:$E,0)))</f>
        <v>Tin</v>
      </c>
      <c r="C52" s="212" t="str">
        <f ca="1">IF(LEN(A52)=0,"",INDEX('Smelter Look-up'!$C:$C,MATCH($A52,'Smelter Look-up'!$E:$E,0)))</f>
        <v>PT Artha Cipta Langgeng</v>
      </c>
      <c r="D52" s="270"/>
      <c r="E52" s="208" t="str">
        <f ca="1">IF(ISERROR($V52),"",OFFSET('Smelter Look-up'!$D$4,$V52-4,0)&amp;"")</f>
        <v>INDONESIA</v>
      </c>
      <c r="F52" s="208" t="str">
        <f ca="1">IF(ISERROR($V52),"",OFFSET('Smelter Look-up'!$E$4,$V52-4,0))</f>
        <v>CID001399</v>
      </c>
      <c r="G52" s="208" t="str">
        <f ca="1">IF(C52=$X$4,IF(ISERROR($V52),"Enter smelter details","RMI"),IF(ISERROR($V52),"",OFFSET('Smelter Look-up'!$F$4,$V52-4,0)))</f>
        <v>RMI</v>
      </c>
      <c r="H52" s="209">
        <f ca="1">IF(ISERROR($V52),"",OFFSET('Smelter Look-up'!$G$4,$V52-4,0))</f>
        <v>0</v>
      </c>
      <c r="I52" s="210" t="str">
        <f ca="1">IF(ISERROR($V52),"",OFFSET('Smelter Look-up'!$H$4,$V52-4,0))</f>
        <v>Sungailiat</v>
      </c>
      <c r="J52" s="210" t="str">
        <f ca="1">IF(ISERROR($V52),"",OFFSET('Smelter Look-up'!$I$4,$V52-4,0))</f>
        <v>Kepulauan Bangka Belitung</v>
      </c>
      <c r="K52" s="260"/>
      <c r="L52" s="260"/>
      <c r="M52" s="260"/>
      <c r="N52" s="260"/>
      <c r="O52" s="260"/>
      <c r="P52" s="211"/>
      <c r="Q52" s="261"/>
      <c r="R52" s="208" t="str">
        <f ca="1">IF(ISERROR($V52),"",OFFSET('Smelter Look-up'!$C$4,$V52-4,0)&amp;"")</f>
        <v>PT Artha Cipta Langgeng</v>
      </c>
      <c r="S52" s="215" t="str">
        <f t="shared" ca="1" si="6"/>
        <v>ID</v>
      </c>
      <c r="T52" s="215" t="str">
        <f ca="1">IF(B52="","",IF(ISERROR(MATCH($J52,SorP!$B$1:$B$6230,0)),"",INDIRECT("'SorP'!$A$"&amp;MATCH($J52,SorP!$B$1:$B$6230,0))))</f>
        <v>ID-BB</v>
      </c>
      <c r="U52" s="231"/>
      <c r="V52" s="262">
        <f ca="1">IF(C52="",NA(),IF(OR(C52="Smelter not listed",C52="Smelter not yet identified"),MATCH($B52&amp;$D52,'Smelter Look-up'!$J:$J,0),MATCH($B52&amp;$C52,'Smelter Look-up'!$J:$J,0)))</f>
        <v>484</v>
      </c>
      <c r="W52" s="263"/>
      <c r="X52" s="263">
        <f t="shared" ca="1" si="7"/>
        <v>0</v>
      </c>
      <c r="Y52" s="263"/>
      <c r="Z52" s="263"/>
      <c r="AB52" s="265" t="str">
        <f t="shared" ca="1" si="8"/>
        <v>TinPT Artha Cipta Langgeng</v>
      </c>
    </row>
    <row r="53" spans="1:28" s="264" customFormat="1" ht="51">
      <c r="A53" s="207" t="s">
        <v>783</v>
      </c>
      <c r="B53" s="208" t="str">
        <f ca="1">IF(LEN(A53)=0,"",INDEX('Smelter Look-up'!$A:$A,MATCH($A53,'Smelter Look-up'!$E:$E,0)))</f>
        <v>Tin</v>
      </c>
      <c r="C53" s="212" t="str">
        <f ca="1">IF(LEN(A53)=0,"",INDEX('Smelter Look-up'!$C:$C,MATCH($A53,'Smelter Look-up'!$E:$E,0)))</f>
        <v>PT Refined Bangka Tin</v>
      </c>
      <c r="D53" s="270"/>
      <c r="E53" s="208" t="str">
        <f ca="1">IF(ISERROR($V53),"",OFFSET('Smelter Look-up'!$D$4,$V53-4,0)&amp;"")</f>
        <v>INDONESIA</v>
      </c>
      <c r="F53" s="208" t="str">
        <f ca="1">IF(ISERROR($V53),"",OFFSET('Smelter Look-up'!$E$4,$V53-4,0))</f>
        <v>CID001460</v>
      </c>
      <c r="G53" s="208" t="str">
        <f ca="1">IF(C53=$X$4,IF(ISERROR($V53),"Enter smelter details","RMI"),IF(ISERROR($V53),"",OFFSET('Smelter Look-up'!$F$4,$V53-4,0)))</f>
        <v>RMI</v>
      </c>
      <c r="H53" s="209">
        <f ca="1">IF(ISERROR($V53),"",OFFSET('Smelter Look-up'!$G$4,$V53-4,0))</f>
        <v>0</v>
      </c>
      <c r="I53" s="210" t="str">
        <f ca="1">IF(ISERROR($V53),"",OFFSET('Smelter Look-up'!$H$4,$V53-4,0))</f>
        <v>Sungailiat</v>
      </c>
      <c r="J53" s="210" t="str">
        <f ca="1">IF(ISERROR($V53),"",OFFSET('Smelter Look-up'!$I$4,$V53-4,0))</f>
        <v>Kepulauan Bangka Belitung</v>
      </c>
      <c r="K53" s="260"/>
      <c r="L53" s="260"/>
      <c r="M53" s="260"/>
      <c r="N53" s="260"/>
      <c r="O53" s="260"/>
      <c r="P53" s="211"/>
      <c r="Q53" s="261"/>
      <c r="R53" s="208" t="str">
        <f ca="1">IF(ISERROR($V53),"",OFFSET('Smelter Look-up'!$C$4,$V53-4,0)&amp;"")</f>
        <v>PT Refined Bangka Tin</v>
      </c>
      <c r="S53" s="215" t="str">
        <f t="shared" ca="1" si="6"/>
        <v>ID</v>
      </c>
      <c r="T53" s="215" t="str">
        <f ca="1">IF(B53="","",IF(ISERROR(MATCH($J53,SorP!$B$1:$B$6230,0)),"",INDIRECT("'SorP'!$A$"&amp;MATCH($J53,SorP!$B$1:$B$6230,0))))</f>
        <v>ID-BB</v>
      </c>
      <c r="U53" s="231"/>
      <c r="V53" s="262">
        <f ca="1">IF(C53="",NA(),IF(OR(C53="Smelter not listed",C53="Smelter not yet identified"),MATCH($B53&amp;$D53,'Smelter Look-up'!$J:$J,0),MATCH($B53&amp;$C53,'Smelter Look-up'!$J:$J,0)))</f>
        <v>502</v>
      </c>
      <c r="W53" s="263"/>
      <c r="X53" s="263">
        <f t="shared" ca="1" si="7"/>
        <v>0</v>
      </c>
      <c r="Y53" s="263"/>
      <c r="Z53" s="263"/>
      <c r="AB53" s="265" t="str">
        <f t="shared" ca="1" si="8"/>
        <v>TinPT Refined Bangka Tin</v>
      </c>
    </row>
    <row r="54" spans="1:28" s="264" customFormat="1" ht="51">
      <c r="A54" s="207" t="s">
        <v>804</v>
      </c>
      <c r="B54" s="208" t="str">
        <f ca="1">IF(LEN(A54)=0,"",INDEX('Smelter Look-up'!$A:$A,MATCH($A54,'Smelter Look-up'!$E:$E,0)))</f>
        <v>Tin</v>
      </c>
      <c r="C54" s="212" t="str">
        <f ca="1">IF(LEN(A54)=0,"",INDEX('Smelter Look-up'!$C:$C,MATCH($A54,'Smelter Look-up'!$E:$E,0)))</f>
        <v>PT Timah Tbk Kundur</v>
      </c>
      <c r="D54" s="270"/>
      <c r="E54" s="208" t="str">
        <f ca="1">IF(ISERROR($V54),"",OFFSET('Smelter Look-up'!$D$4,$V54-4,0)&amp;"")</f>
        <v>INDONESIA</v>
      </c>
      <c r="F54" s="208" t="str">
        <f ca="1">IF(ISERROR($V54),"",OFFSET('Smelter Look-up'!$E$4,$V54-4,0))</f>
        <v>CID001477</v>
      </c>
      <c r="G54" s="208" t="str">
        <f ca="1">IF(C54=$X$4,IF(ISERROR($V54),"Enter smelter details","RMI"),IF(ISERROR($V54),"",OFFSET('Smelter Look-up'!$F$4,$V54-4,0)))</f>
        <v>RMI</v>
      </c>
      <c r="H54" s="209">
        <f ca="1">IF(ISERROR($V54),"",OFFSET('Smelter Look-up'!$G$4,$V54-4,0))</f>
        <v>0</v>
      </c>
      <c r="I54" s="210" t="str">
        <f ca="1">IF(ISERROR($V54),"",OFFSET('Smelter Look-up'!$H$4,$V54-4,0))</f>
        <v>Kundur</v>
      </c>
      <c r="J54" s="210" t="str">
        <f ca="1">IF(ISERROR($V54),"",OFFSET('Smelter Look-up'!$I$4,$V54-4,0))</f>
        <v>Riau</v>
      </c>
      <c r="K54" s="260"/>
      <c r="L54" s="260"/>
      <c r="M54" s="260"/>
      <c r="N54" s="260"/>
      <c r="O54" s="260"/>
      <c r="P54" s="211"/>
      <c r="Q54" s="261"/>
      <c r="R54" s="208" t="str">
        <f ca="1">IF(ISERROR($V54),"",OFFSET('Smelter Look-up'!$C$4,$V54-4,0)&amp;"")</f>
        <v>PT Timah Tbk Kundur</v>
      </c>
      <c r="S54" s="215" t="str">
        <f t="shared" ca="1" si="6"/>
        <v>ID</v>
      </c>
      <c r="T54" s="215" t="str">
        <f ca="1">IF(B54="","",IF(ISERROR(MATCH($J54,SorP!$B$1:$B$6230,0)),"",INDIRECT("'SorP'!$A$"&amp;MATCH($J54,SorP!$B$1:$B$6230,0))))</f>
        <v>ID-RI</v>
      </c>
      <c r="U54" s="231"/>
      <c r="V54" s="262">
        <f ca="1">IF(C54="",NA(),IF(OR(C54="Smelter not listed",C54="Smelter not yet identified"),MATCH($B54&amp;$D54,'Smelter Look-up'!$J:$J,0),MATCH($B54&amp;$C54,'Smelter Look-up'!$J:$J,0)))</f>
        <v>508</v>
      </c>
      <c r="W54" s="263"/>
      <c r="X54" s="263">
        <f t="shared" ca="1" si="7"/>
        <v>0</v>
      </c>
      <c r="Y54" s="263"/>
      <c r="Z54" s="263"/>
      <c r="AB54" s="265" t="str">
        <f t="shared" ca="1" si="8"/>
        <v>TinPT Timah Tbk Kundur</v>
      </c>
    </row>
    <row r="55" spans="1:28" s="264" customFormat="1" ht="51">
      <c r="A55" s="207" t="s">
        <v>784</v>
      </c>
      <c r="B55" s="208" t="str">
        <f ca="1">IF(LEN(A55)=0,"",INDEX('Smelter Look-up'!$A:$A,MATCH($A55,'Smelter Look-up'!$E:$E,0)))</f>
        <v>Tin</v>
      </c>
      <c r="C55" s="212" t="str">
        <f ca="1">IF(LEN(A55)=0,"",INDEX('Smelter Look-up'!$C:$C,MATCH($A55,'Smelter Look-up'!$E:$E,0)))</f>
        <v>PT Timah Tbk Mentok</v>
      </c>
      <c r="D55" s="270"/>
      <c r="E55" s="208" t="str">
        <f ca="1">IF(ISERROR($V55),"",OFFSET('Smelter Look-up'!$D$4,$V55-4,0)&amp;"")</f>
        <v>INDONESIA</v>
      </c>
      <c r="F55" s="208" t="str">
        <f ca="1">IF(ISERROR($V55),"",OFFSET('Smelter Look-up'!$E$4,$V55-4,0))</f>
        <v>CID001482</v>
      </c>
      <c r="G55" s="208" t="str">
        <f ca="1">IF(C55=$X$4,IF(ISERROR($V55),"Enter smelter details","RMI"),IF(ISERROR($V55),"",OFFSET('Smelter Look-up'!$F$4,$V55-4,0)))</f>
        <v>RMI</v>
      </c>
      <c r="H55" s="209">
        <f ca="1">IF(ISERROR($V55),"",OFFSET('Smelter Look-up'!$G$4,$V55-4,0))</f>
        <v>0</v>
      </c>
      <c r="I55" s="210" t="str">
        <f ca="1">IF(ISERROR($V55),"",OFFSET('Smelter Look-up'!$H$4,$V55-4,0))</f>
        <v>Mentok</v>
      </c>
      <c r="J55" s="210" t="str">
        <f ca="1">IF(ISERROR($V55),"",OFFSET('Smelter Look-up'!$I$4,$V55-4,0))</f>
        <v>Kepulauan Bangka Belitung</v>
      </c>
      <c r="K55" s="260"/>
      <c r="L55" s="260"/>
      <c r="M55" s="260"/>
      <c r="N55" s="260"/>
      <c r="O55" s="260"/>
      <c r="P55" s="211"/>
      <c r="Q55" s="261"/>
      <c r="R55" s="208" t="str">
        <f ca="1">IF(ISERROR($V55),"",OFFSET('Smelter Look-up'!$C$4,$V55-4,0)&amp;"")</f>
        <v>PT Timah Tbk Mentok</v>
      </c>
      <c r="S55" s="215" t="str">
        <f t="shared" ca="1" si="6"/>
        <v>ID</v>
      </c>
      <c r="T55" s="215" t="str">
        <f ca="1">IF(B55="","",IF(ISERROR(MATCH($J55,SorP!$B$1:$B$6230,0)),"",INDIRECT("'SorP'!$A$"&amp;MATCH($J55,SorP!$B$1:$B$6230,0))))</f>
        <v>ID-BB</v>
      </c>
      <c r="U55" s="231"/>
      <c r="V55" s="262">
        <f ca="1">IF(C55="",NA(),IF(OR(C55="Smelter not listed",C55="Smelter not yet identified"),MATCH($B55&amp;$D55,'Smelter Look-up'!$J:$J,0),MATCH($B55&amp;$C55,'Smelter Look-up'!$J:$J,0)))</f>
        <v>509</v>
      </c>
      <c r="W55" s="263"/>
      <c r="X55" s="263">
        <f t="shared" ca="1" si="7"/>
        <v>0</v>
      </c>
      <c r="Y55" s="263"/>
      <c r="Z55" s="263"/>
      <c r="AB55" s="265" t="str">
        <f t="shared" ca="1" si="8"/>
        <v>TinPT Timah Tbk Mentok</v>
      </c>
    </row>
    <row r="56" spans="1:28" s="264" customFormat="1" ht="25.5">
      <c r="A56" s="207" t="s">
        <v>786</v>
      </c>
      <c r="B56" s="208" t="str">
        <f ca="1">IF(LEN(A56)=0,"",INDEX('Smelter Look-up'!$A:$A,MATCH($A56,'Smelter Look-up'!$E:$E,0)))</f>
        <v>Tin</v>
      </c>
      <c r="C56" s="212" t="str">
        <f ca="1">IF(LEN(A56)=0,"",INDEX('Smelter Look-up'!$C:$C,MATCH($A56,'Smelter Look-up'!$E:$E,0)))</f>
        <v>Rui Da Hung</v>
      </c>
      <c r="D56" s="270"/>
      <c r="E56" s="208" t="str">
        <f ca="1">IF(ISERROR($V56),"",OFFSET('Smelter Look-up'!$D$4,$V56-4,0)&amp;"")</f>
        <v>TAIWAN, PROVINCE OF CHINA</v>
      </c>
      <c r="F56" s="208" t="str">
        <f ca="1">IF(ISERROR($V56),"",OFFSET('Smelter Look-up'!$E$4,$V56-4,0))</f>
        <v>CID001539</v>
      </c>
      <c r="G56" s="208" t="str">
        <f ca="1">IF(C56=$X$4,IF(ISERROR($V56),"Enter smelter details","RMI"),IF(ISERROR($V56),"",OFFSET('Smelter Look-up'!$F$4,$V56-4,0)))</f>
        <v>RMI</v>
      </c>
      <c r="H56" s="209">
        <f ca="1">IF(ISERROR($V56),"",OFFSET('Smelter Look-up'!$G$4,$V56-4,0))</f>
        <v>0</v>
      </c>
      <c r="I56" s="210" t="str">
        <f ca="1">IF(ISERROR($V56),"",OFFSET('Smelter Look-up'!$H$4,$V56-4,0))</f>
        <v>Longtan Shiang Taoyuan</v>
      </c>
      <c r="J56" s="210" t="str">
        <f ca="1">IF(ISERROR($V56),"",OFFSET('Smelter Look-up'!$I$4,$V56-4,0))</f>
        <v>Taoyuan</v>
      </c>
      <c r="K56" s="260"/>
      <c r="L56" s="260"/>
      <c r="M56" s="260"/>
      <c r="N56" s="260"/>
      <c r="O56" s="260"/>
      <c r="P56" s="211"/>
      <c r="Q56" s="261"/>
      <c r="R56" s="208" t="str">
        <f ca="1">IF(ISERROR($V56),"",OFFSET('Smelter Look-up'!$C$4,$V56-4,0)&amp;"")</f>
        <v>Rui Da Hung</v>
      </c>
      <c r="S56" s="215" t="str">
        <f t="shared" ca="1" si="6"/>
        <v>TW</v>
      </c>
      <c r="T56" s="215" t="str">
        <f ca="1">IF(B56="","",IF(ISERROR(MATCH($J56,SorP!$B$1:$B$6230,0)),"",INDIRECT("'SorP'!$A$"&amp;MATCH($J56,SorP!$B$1:$B$6230,0))))</f>
        <v>TW-TAO</v>
      </c>
      <c r="U56" s="231"/>
      <c r="V56" s="262">
        <f ca="1">IF(C56="",NA(),IF(OR(C56="Smelter not listed",C56="Smelter not yet identified"),MATCH($B56&amp;$D56,'Smelter Look-up'!$J:$J,0),MATCH($B56&amp;$C56,'Smelter Look-up'!$J:$J,0)))</f>
        <v>516</v>
      </c>
      <c r="W56" s="263"/>
      <c r="X56" s="263">
        <f t="shared" ca="1" si="7"/>
        <v>0</v>
      </c>
      <c r="Y56" s="263"/>
      <c r="Z56" s="263"/>
      <c r="AB56" s="265" t="str">
        <f t="shared" ca="1" si="8"/>
        <v>TinRui Da Hung</v>
      </c>
    </row>
    <row r="57" spans="1:28" s="264" customFormat="1" ht="25.5">
      <c r="A57" s="207" t="s">
        <v>788</v>
      </c>
      <c r="B57" s="208" t="str">
        <f ca="1">IF(LEN(A57)=0,"",INDEX('Smelter Look-up'!$A:$A,MATCH($A57,'Smelter Look-up'!$E:$E,0)))</f>
        <v>Tin</v>
      </c>
      <c r="C57" s="212" t="str">
        <f ca="1">IF(LEN(A57)=0,"",INDEX('Smelter Look-up'!$C:$C,MATCH($A57,'Smelter Look-up'!$E:$E,0)))</f>
        <v>Thaisarco</v>
      </c>
      <c r="D57" s="270"/>
      <c r="E57" s="208" t="str">
        <f ca="1">IF(ISERROR($V57),"",OFFSET('Smelter Look-up'!$D$4,$V57-4,0)&amp;"")</f>
        <v>THAILAND</v>
      </c>
      <c r="F57" s="208" t="str">
        <f ca="1">IF(ISERROR($V57),"",OFFSET('Smelter Look-up'!$E$4,$V57-4,0))</f>
        <v>CID001898</v>
      </c>
      <c r="G57" s="208" t="str">
        <f ca="1">IF(C57=$X$4,IF(ISERROR($V57),"Enter smelter details","RMI"),IF(ISERROR($V57),"",OFFSET('Smelter Look-up'!$F$4,$V57-4,0)))</f>
        <v>RMI</v>
      </c>
      <c r="H57" s="209">
        <f ca="1">IF(ISERROR($V57),"",OFFSET('Smelter Look-up'!$G$4,$V57-4,0))</f>
        <v>0</v>
      </c>
      <c r="I57" s="210" t="str">
        <f ca="1">IF(ISERROR($V57),"",OFFSET('Smelter Look-up'!$H$4,$V57-4,0))</f>
        <v>Amphur Muang</v>
      </c>
      <c r="J57" s="210" t="str">
        <f ca="1">IF(ISERROR($V57),"",OFFSET('Smelter Look-up'!$I$4,$V57-4,0))</f>
        <v>Phuket</v>
      </c>
      <c r="K57" s="260"/>
      <c r="L57" s="260"/>
      <c r="M57" s="260"/>
      <c r="N57" s="260"/>
      <c r="O57" s="260"/>
      <c r="P57" s="211"/>
      <c r="Q57" s="261"/>
      <c r="R57" s="208" t="str">
        <f ca="1">IF(ISERROR($V57),"",OFFSET('Smelter Look-up'!$C$4,$V57-4,0)&amp;"")</f>
        <v>Thaisarco</v>
      </c>
      <c r="S57" s="215" t="str">
        <f t="shared" ca="1" si="6"/>
        <v>TH</v>
      </c>
      <c r="T57" s="215" t="str">
        <f ca="1">IF(B57="","",IF(ISERROR(MATCH($J57,SorP!$B$1:$B$6230,0)),"",INDIRECT("'SorP'!$A$"&amp;MATCH($J57,SorP!$B$1:$B$6230,0))))</f>
        <v>TH-83</v>
      </c>
      <c r="U57" s="231"/>
      <c r="V57" s="262">
        <f ca="1">IF(C57="",NA(),IF(OR(C57="Smelter not listed",C57="Smelter not yet identified"),MATCH($B57&amp;$D57,'Smelter Look-up'!$J:$J,0),MATCH($B57&amp;$C57,'Smelter Look-up'!$J:$J,0)))</f>
        <v>523</v>
      </c>
      <c r="W57" s="263"/>
      <c r="X57" s="263">
        <f t="shared" ca="1" si="7"/>
        <v>0</v>
      </c>
      <c r="Y57" s="263"/>
      <c r="Z57" s="263"/>
      <c r="AB57" s="265" t="str">
        <f t="shared" ca="1" si="8"/>
        <v>TinThaisarco</v>
      </c>
    </row>
    <row r="58" spans="1:28" s="264" customFormat="1" ht="51">
      <c r="A58" s="207" t="s">
        <v>1829</v>
      </c>
      <c r="B58" s="208" t="str">
        <f ca="1">IF(LEN(A58)=0,"",INDEX('Smelter Look-up'!$A:$A,MATCH($A58,'Smelter Look-up'!$E:$E,0)))</f>
        <v>Tin</v>
      </c>
      <c r="C58" s="212" t="str">
        <f ca="1">IF(LEN(A58)=0,"",INDEX('Smelter Look-up'!$C:$C,MATCH($A58,'Smelter Look-up'!$E:$E,0)))</f>
        <v>Metallo Belgium N.V.</v>
      </c>
      <c r="D58" s="270"/>
      <c r="E58" s="208" t="str">
        <f ca="1">IF(ISERROR($V58),"",OFFSET('Smelter Look-up'!$D$4,$V58-4,0)&amp;"")</f>
        <v>BELGIUM</v>
      </c>
      <c r="F58" s="208" t="str">
        <f ca="1">IF(ISERROR($V58),"",OFFSET('Smelter Look-up'!$E$4,$V58-4,0))</f>
        <v>CID002773</v>
      </c>
      <c r="G58" s="208" t="str">
        <f ca="1">IF(C58=$X$4,IF(ISERROR($V58),"Enter smelter details","RMI"),IF(ISERROR($V58),"",OFFSET('Smelter Look-up'!$F$4,$V58-4,0)))</f>
        <v>RMI</v>
      </c>
      <c r="H58" s="209">
        <f ca="1">IF(ISERROR($V58),"",OFFSET('Smelter Look-up'!$G$4,$V58-4,0))</f>
        <v>0</v>
      </c>
      <c r="I58" s="210" t="str">
        <f ca="1">IF(ISERROR($V58),"",OFFSET('Smelter Look-up'!$H$4,$V58-4,0))</f>
        <v>Beerse</v>
      </c>
      <c r="J58" s="210" t="str">
        <f ca="1">IF(ISERROR($V58),"",OFFSET('Smelter Look-up'!$I$4,$V58-4,0))</f>
        <v>Antwerpen</v>
      </c>
      <c r="K58" s="260"/>
      <c r="L58" s="260"/>
      <c r="M58" s="260"/>
      <c r="N58" s="260"/>
      <c r="O58" s="260"/>
      <c r="P58" s="211"/>
      <c r="Q58" s="261"/>
      <c r="R58" s="208" t="str">
        <f ca="1">IF(ISERROR($V58),"",OFFSET('Smelter Look-up'!$C$4,$V58-4,0)&amp;"")</f>
        <v>Metallo Belgium N.V.</v>
      </c>
      <c r="S58" s="215" t="str">
        <f t="shared" ca="1" si="6"/>
        <v>BE</v>
      </c>
      <c r="T58" s="215" t="str">
        <f ca="1">IF(B58="","",IF(ISERROR(MATCH($J58,SorP!$B$1:$B$6230,0)),"",INDIRECT("'SorP'!$A$"&amp;MATCH($J58,SorP!$B$1:$B$6230,0))))</f>
        <v>BE-VAN</v>
      </c>
      <c r="U58" s="231"/>
      <c r="V58" s="262">
        <f ca="1">IF(C58="",NA(),IF(OR(C58="Smelter not listed",C58="Smelter not yet identified"),MATCH($B58&amp;$D58,'Smelter Look-up'!$J:$J,0),MATCH($B58&amp;$C58,'Smelter Look-up'!$J:$J,0)))</f>
        <v>462</v>
      </c>
      <c r="W58" s="263"/>
      <c r="X58" s="263">
        <f t="shared" ca="1" si="7"/>
        <v>0</v>
      </c>
      <c r="Y58" s="263"/>
      <c r="Z58" s="263"/>
      <c r="AB58" s="265" t="str">
        <f t="shared" ca="1" si="8"/>
        <v>TinMetallo Belgium N.V.</v>
      </c>
    </row>
    <row r="59" spans="1:28" s="264" customFormat="1" ht="76.5">
      <c r="A59" s="207" t="s">
        <v>789</v>
      </c>
      <c r="B59" s="208" t="str">
        <f ca="1">IF(LEN(A59)=0,"",INDEX('Smelter Look-up'!$A:$A,MATCH($A59,'Smelter Look-up'!$E:$E,0)))</f>
        <v>Tin</v>
      </c>
      <c r="C59" s="212" t="str">
        <f ca="1">IF(LEN(A59)=0,"",INDEX('Smelter Look-up'!$C:$C,MATCH($A59,'Smelter Look-up'!$E:$E,0)))</f>
        <v>White Solder Metalurgia e Mineracao Ltda.</v>
      </c>
      <c r="D59" s="270"/>
      <c r="E59" s="208" t="str">
        <f ca="1">IF(ISERROR($V59),"",OFFSET('Smelter Look-up'!$D$4,$V59-4,0)&amp;"")</f>
        <v>BRAZIL</v>
      </c>
      <c r="F59" s="208" t="str">
        <f ca="1">IF(ISERROR($V59),"",OFFSET('Smelter Look-up'!$E$4,$V59-4,0))</f>
        <v>CID002036</v>
      </c>
      <c r="G59" s="208" t="str">
        <f ca="1">IF(C59=$X$4,IF(ISERROR($V59),"Enter smelter details","RMI"),IF(ISERROR($V59),"",OFFSET('Smelter Look-up'!$F$4,$V59-4,0)))</f>
        <v>RMI</v>
      </c>
      <c r="H59" s="209">
        <f ca="1">IF(ISERROR($V59),"",OFFSET('Smelter Look-up'!$G$4,$V59-4,0))</f>
        <v>0</v>
      </c>
      <c r="I59" s="210" t="str">
        <f ca="1">IF(ISERROR($V59),"",OFFSET('Smelter Look-up'!$H$4,$V59-4,0))</f>
        <v>Ariquemes</v>
      </c>
      <c r="J59" s="210" t="str">
        <f ca="1">IF(ISERROR($V59),"",OFFSET('Smelter Look-up'!$I$4,$V59-4,0))</f>
        <v>Rondônia</v>
      </c>
      <c r="K59" s="260"/>
      <c r="L59" s="260"/>
      <c r="M59" s="260"/>
      <c r="N59" s="260"/>
      <c r="O59" s="260"/>
      <c r="P59" s="211"/>
      <c r="Q59" s="261"/>
      <c r="R59" s="208" t="str">
        <f ca="1">IF(ISERROR($V59),"",OFFSET('Smelter Look-up'!$C$4,$V59-4,0)&amp;"")</f>
        <v>White Solder Metalurgia e Mineracao Ltda.</v>
      </c>
      <c r="S59" s="215" t="str">
        <f t="shared" ca="1" si="6"/>
        <v>BR</v>
      </c>
      <c r="T59" s="215" t="str">
        <f ca="1">IF(B59="","",IF(ISERROR(MATCH($J59,SorP!$B$1:$B$6230,0)),"",INDIRECT("'SorP'!$A$"&amp;MATCH($J59,SorP!$B$1:$B$6230,0))))</f>
        <v>BR-RO</v>
      </c>
      <c r="U59" s="231"/>
      <c r="V59" s="262">
        <f ca="1">IF(C59="",NA(),IF(OR(C59="Smelter not listed",C59="Smelter not yet identified"),MATCH($B59&amp;$D59,'Smelter Look-up'!$J:$J,0),MATCH($B59&amp;$C59,'Smelter Look-up'!$J:$J,0)))</f>
        <v>532</v>
      </c>
      <c r="W59" s="263"/>
      <c r="X59" s="263">
        <f t="shared" ca="1" si="7"/>
        <v>0</v>
      </c>
      <c r="Y59" s="263"/>
      <c r="Z59" s="263"/>
      <c r="AB59" s="265" t="str">
        <f t="shared" ca="1" si="8"/>
        <v>TinWhite Solder Metalurgia e Mineracao Ltda.</v>
      </c>
    </row>
    <row r="60" spans="1:28" s="264" customFormat="1" ht="51">
      <c r="A60" s="207" t="s">
        <v>782</v>
      </c>
      <c r="B60" s="208" t="str">
        <f ca="1">IF(LEN(A60)=0,"",INDEX('Smelter Look-up'!$A:$A,MATCH($A60,'Smelter Look-up'!$E:$E,0)))</f>
        <v>Tin</v>
      </c>
      <c r="C60" s="212" t="str">
        <f ca="1">IF(LEN(A60)=0,"",INDEX('Smelter Look-up'!$C:$C,MATCH($A60,'Smelter Look-up'!$E:$E,0)))</f>
        <v>PT Mitra Stania Prima</v>
      </c>
      <c r="D60" s="270"/>
      <c r="E60" s="208" t="str">
        <f ca="1">IF(ISERROR($V60),"",OFFSET('Smelter Look-up'!$D$4,$V60-4,0)&amp;"")</f>
        <v>INDONESIA</v>
      </c>
      <c r="F60" s="208" t="str">
        <f ca="1">IF(ISERROR($V60),"",OFFSET('Smelter Look-up'!$E$4,$V60-4,0))</f>
        <v>CID001453</v>
      </c>
      <c r="G60" s="208" t="str">
        <f ca="1">IF(C60=$X$4,IF(ISERROR($V60),"Enter smelter details","RMI"),IF(ISERROR($V60),"",OFFSET('Smelter Look-up'!$F$4,$V60-4,0)))</f>
        <v>RMI</v>
      </c>
      <c r="H60" s="209">
        <f ca="1">IF(ISERROR($V60),"",OFFSET('Smelter Look-up'!$G$4,$V60-4,0))</f>
        <v>0</v>
      </c>
      <c r="I60" s="210" t="str">
        <f ca="1">IF(ISERROR($V60),"",OFFSET('Smelter Look-up'!$H$4,$V60-4,0))</f>
        <v>Sungailiat</v>
      </c>
      <c r="J60" s="210" t="str">
        <f ca="1">IF(ISERROR($V60),"",OFFSET('Smelter Look-up'!$I$4,$V60-4,0))</f>
        <v>Kepulauan Bangka Belitung</v>
      </c>
      <c r="K60" s="260"/>
      <c r="L60" s="260"/>
      <c r="M60" s="260"/>
      <c r="N60" s="260"/>
      <c r="O60" s="260"/>
      <c r="P60" s="211"/>
      <c r="Q60" s="261"/>
      <c r="R60" s="208" t="str">
        <f ca="1">IF(ISERROR($V60),"",OFFSET('Smelter Look-up'!$C$4,$V60-4,0)&amp;"")</f>
        <v>PT Mitra Stania Prima</v>
      </c>
      <c r="S60" s="215" t="str">
        <f t="shared" ca="1" si="6"/>
        <v>ID</v>
      </c>
      <c r="T60" s="215" t="str">
        <f ca="1">IF(B60="","",IF(ISERROR(MATCH($J60,SorP!$B$1:$B$6230,0)),"",INDIRECT("'SorP'!$A$"&amp;MATCH($J60,SorP!$B$1:$B$6230,0))))</f>
        <v>ID-BB</v>
      </c>
      <c r="U60" s="231"/>
      <c r="V60" s="262">
        <f ca="1">IF(C60="",NA(),IF(OR(C60="Smelter not listed",C60="Smelter not yet identified"),MATCH($B60&amp;$D60,'Smelter Look-up'!$J:$J,0),MATCH($B60&amp;$C60,'Smelter Look-up'!$J:$J,0)))</f>
        <v>496</v>
      </c>
      <c r="W60" s="263"/>
      <c r="X60" s="263">
        <f t="shared" ca="1" si="7"/>
        <v>0</v>
      </c>
      <c r="Y60" s="263"/>
      <c r="Z60" s="263"/>
      <c r="AB60" s="265" t="str">
        <f t="shared" ca="1" si="8"/>
        <v>TinPT Mitra Stania Prima</v>
      </c>
    </row>
    <row r="61" spans="1:28" s="264" customFormat="1" ht="76.5">
      <c r="A61" s="207" t="s">
        <v>799</v>
      </c>
      <c r="B61" s="208" t="str">
        <f ca="1">IF(LEN(A61)=0,"",INDEX('Smelter Look-up'!$A:$A,MATCH($A61,'Smelter Look-up'!$E:$E,0)))</f>
        <v>Tungsten</v>
      </c>
      <c r="C61" s="212" t="str">
        <f ca="1">IF(LEN(A61)=0,"",INDEX('Smelter Look-up'!$C:$C,MATCH($A61,'Smelter Look-up'!$E:$E,0)))</f>
        <v>Japan New Metals Co., Ltd.</v>
      </c>
      <c r="D61" s="270"/>
      <c r="E61" s="208" t="str">
        <f ca="1">IF(ISERROR($V61),"",OFFSET('Smelter Look-up'!$D$4,$V61-4,0)&amp;"")</f>
        <v>JAPAN</v>
      </c>
      <c r="F61" s="208" t="str">
        <f ca="1">IF(ISERROR($V61),"",OFFSET('Smelter Look-up'!$E$4,$V61-4,0))</f>
        <v>CID000825</v>
      </c>
      <c r="G61" s="208" t="str">
        <f ca="1">IF(C61=$X$4,IF(ISERROR($V61),"Enter smelter details","RMI"),IF(ISERROR($V61),"",OFFSET('Smelter Look-up'!$F$4,$V61-4,0)))</f>
        <v>RMI</v>
      </c>
      <c r="H61" s="209">
        <f ca="1">IF(ISERROR($V61),"",OFFSET('Smelter Look-up'!$G$4,$V61-4,0))</f>
        <v>0</v>
      </c>
      <c r="I61" s="210" t="str">
        <f ca="1">IF(ISERROR($V61),"",OFFSET('Smelter Look-up'!$H$4,$V61-4,0))</f>
        <v>Akita City</v>
      </c>
      <c r="J61" s="210" t="str">
        <f ca="1">IF(ISERROR($V61),"",OFFSET('Smelter Look-up'!$I$4,$V61-4,0))</f>
        <v>Akita</v>
      </c>
      <c r="K61" s="260"/>
      <c r="L61" s="260"/>
      <c r="M61" s="260"/>
      <c r="N61" s="260"/>
      <c r="O61" s="260"/>
      <c r="P61" s="211"/>
      <c r="Q61" s="261"/>
      <c r="R61" s="208" t="str">
        <f ca="1">IF(ISERROR($V61),"",OFFSET('Smelter Look-up'!$C$4,$V61-4,0)&amp;"")</f>
        <v>Japan New Metals Co., Ltd.</v>
      </c>
      <c r="S61" s="215" t="str">
        <f t="shared" ca="1" si="6"/>
        <v>JP</v>
      </c>
      <c r="T61" s="215" t="str">
        <f ca="1">IF(B61="","",IF(ISERROR(MATCH($J61,SorP!$B$1:$B$6230,0)),"",INDIRECT("'SorP'!$A$"&amp;MATCH($J61,SorP!$B$1:$B$6230,0))))</f>
        <v>JP-05</v>
      </c>
      <c r="U61" s="231"/>
      <c r="V61" s="262">
        <f ca="1">IF(C61="",NA(),IF(OR(C61="Smelter not listed",C61="Smelter not yet identified"),MATCH($B61&amp;$D61,'Smelter Look-up'!$J:$J,0),MATCH($B61&amp;$C61,'Smelter Look-up'!$J:$J,0)))</f>
        <v>592</v>
      </c>
      <c r="W61" s="263"/>
      <c r="X61" s="263">
        <f t="shared" ca="1" si="7"/>
        <v>0</v>
      </c>
      <c r="Y61" s="263"/>
      <c r="Z61" s="263"/>
      <c r="AB61" s="265" t="str">
        <f t="shared" ca="1" si="8"/>
        <v>TungstenJapan New Metals Co., Ltd.</v>
      </c>
    </row>
    <row r="62" spans="1:28" s="264" customFormat="1" ht="114.75">
      <c r="A62" s="207" t="s">
        <v>800</v>
      </c>
      <c r="B62" s="208" t="str">
        <f ca="1">IF(LEN(A62)=0,"",INDEX('Smelter Look-up'!$A:$A,MATCH($A62,'Smelter Look-up'!$E:$E,0)))</f>
        <v>Tungsten</v>
      </c>
      <c r="C62" s="212" t="str">
        <f ca="1">IF(LEN(A62)=0,"",INDEX('Smelter Look-up'!$C:$C,MATCH($A62,'Smelter Look-up'!$E:$E,0)))</f>
        <v>Ganzhou Huaxing Tungsten Products Co., Ltd.</v>
      </c>
      <c r="D62" s="270"/>
      <c r="E62" s="208" t="str">
        <f ca="1">IF(ISERROR($V62),"",OFFSET('Smelter Look-up'!$D$4,$V62-4,0)&amp;"")</f>
        <v>CHINA</v>
      </c>
      <c r="F62" s="208" t="str">
        <f ca="1">IF(ISERROR($V62),"",OFFSET('Smelter Look-up'!$E$4,$V62-4,0))</f>
        <v>CID000875</v>
      </c>
      <c r="G62" s="208" t="str">
        <f ca="1">IF(C62=$X$4,IF(ISERROR($V62),"Enter smelter details","RMI"),IF(ISERROR($V62),"",OFFSET('Smelter Look-up'!$F$4,$V62-4,0)))</f>
        <v>RMI</v>
      </c>
      <c r="H62" s="209">
        <f ca="1">IF(ISERROR($V62),"",OFFSET('Smelter Look-up'!$G$4,$V62-4,0))</f>
        <v>0</v>
      </c>
      <c r="I62" s="210" t="str">
        <f ca="1">IF(ISERROR($V62),"",OFFSET('Smelter Look-up'!$H$4,$V62-4,0))</f>
        <v>Ganzhou</v>
      </c>
      <c r="J62" s="210" t="str">
        <f ca="1">IF(ISERROR($V62),"",OFFSET('Smelter Look-up'!$I$4,$V62-4,0))</f>
        <v>Jiangxi Sheng</v>
      </c>
      <c r="K62" s="260"/>
      <c r="L62" s="260"/>
      <c r="M62" s="260"/>
      <c r="N62" s="260"/>
      <c r="O62" s="260"/>
      <c r="P62" s="211"/>
      <c r="Q62" s="261"/>
      <c r="R62" s="208" t="str">
        <f ca="1">IF(ISERROR($V62),"",OFFSET('Smelter Look-up'!$C$4,$V62-4,0)&amp;"")</f>
        <v>Ganzhou Huaxing Tungsten Products Co., Ltd.</v>
      </c>
      <c r="S62" s="215" t="str">
        <f t="shared" ca="1" si="6"/>
        <v>CN</v>
      </c>
      <c r="T62" s="215" t="str">
        <f ca="1">IF(B62="","",IF(ISERROR(MATCH($J62,SorP!$B$1:$B$6230,0)),"",INDIRECT("'SorP'!$A$"&amp;MATCH($J62,SorP!$B$1:$B$6230,0))))</f>
        <v>CN-JX</v>
      </c>
      <c r="U62" s="231"/>
      <c r="V62" s="262">
        <f ca="1">IF(C62="",NA(),IF(OR(C62="Smelter not listed",C62="Smelter not yet identified"),MATCH($B62&amp;$D62,'Smelter Look-up'!$J:$J,0),MATCH($B62&amp;$C62,'Smelter Look-up'!$J:$J,0)))</f>
        <v>576</v>
      </c>
      <c r="W62" s="263"/>
      <c r="X62" s="263">
        <f t="shared" ca="1" si="7"/>
        <v>0</v>
      </c>
      <c r="Y62" s="263"/>
      <c r="Z62" s="263"/>
      <c r="AB62" s="265" t="str">
        <f t="shared" ca="1" si="8"/>
        <v>TungstenGanzhou Huaxing Tungsten Products Co., Ltd.</v>
      </c>
    </row>
    <row r="63" spans="1:28" s="264" customFormat="1" ht="63.75">
      <c r="A63" s="207" t="s">
        <v>803</v>
      </c>
      <c r="B63" s="208" t="str">
        <f ca="1">IF(LEN(A63)=0,"",INDEX('Smelter Look-up'!$A:$A,MATCH($A63,'Smelter Look-up'!$E:$E,0)))</f>
        <v>Tungsten</v>
      </c>
      <c r="C63" s="212" t="str">
        <f ca="1">IF(LEN(A63)=0,"",INDEX('Smelter Look-up'!$C:$C,MATCH($A63,'Smelter Look-up'!$E:$E,0)))</f>
        <v>Xiamen Tungsten Co., Ltd.</v>
      </c>
      <c r="D63" s="270"/>
      <c r="E63" s="208" t="str">
        <f ca="1">IF(ISERROR($V63),"",OFFSET('Smelter Look-up'!$D$4,$V63-4,0)&amp;"")</f>
        <v>CHINA</v>
      </c>
      <c r="F63" s="208" t="str">
        <f ca="1">IF(ISERROR($V63),"",OFFSET('Smelter Look-up'!$E$4,$V63-4,0))</f>
        <v>CID002082</v>
      </c>
      <c r="G63" s="208" t="str">
        <f ca="1">IF(C63=$X$4,IF(ISERROR($V63),"Enter smelter details","RMI"),IF(ISERROR($V63),"",OFFSET('Smelter Look-up'!$F$4,$V63-4,0)))</f>
        <v>RMI</v>
      </c>
      <c r="H63" s="209">
        <f ca="1">IF(ISERROR($V63),"",OFFSET('Smelter Look-up'!$G$4,$V63-4,0))</f>
        <v>0</v>
      </c>
      <c r="I63" s="210" t="str">
        <f ca="1">IF(ISERROR($V63),"",OFFSET('Smelter Look-up'!$H$4,$V63-4,0))</f>
        <v>Xiamen</v>
      </c>
      <c r="J63" s="210" t="str">
        <f ca="1">IF(ISERROR($V63),"",OFFSET('Smelter Look-up'!$I$4,$V63-4,0))</f>
        <v>Fujian Sheng</v>
      </c>
      <c r="K63" s="260"/>
      <c r="L63" s="260"/>
      <c r="M63" s="260"/>
      <c r="N63" s="260"/>
      <c r="O63" s="260"/>
      <c r="P63" s="211"/>
      <c r="Q63" s="261"/>
      <c r="R63" s="208" t="str">
        <f ca="1">IF(ISERROR($V63),"",OFFSET('Smelter Look-up'!$C$4,$V63-4,0)&amp;"")</f>
        <v>Xiamen Tungsten Co., Ltd.</v>
      </c>
      <c r="S63" s="215" t="str">
        <f t="shared" ca="1" si="6"/>
        <v>CN</v>
      </c>
      <c r="T63" s="215" t="str">
        <f ca="1">IF(B63="","",IF(ISERROR(MATCH($J63,SorP!$B$1:$B$6230,0)),"",INDIRECT("'SorP'!$A$"&amp;MATCH($J63,SorP!$B$1:$B$6230,0))))</f>
        <v>CN-FJ</v>
      </c>
      <c r="U63" s="231"/>
      <c r="V63" s="262">
        <f ca="1">IF(C63="",NA(),IF(OR(C63="Smelter not listed",C63="Smelter not yet identified"),MATCH($B63&amp;$D63,'Smelter Look-up'!$J:$J,0),MATCH($B63&amp;$C63,'Smelter Look-up'!$J:$J,0)))</f>
        <v>626</v>
      </c>
      <c r="W63" s="263"/>
      <c r="X63" s="263">
        <f t="shared" ca="1" si="7"/>
        <v>0</v>
      </c>
      <c r="Y63" s="263"/>
      <c r="Z63" s="263"/>
      <c r="AB63" s="265" t="str">
        <f t="shared" ca="1" si="8"/>
        <v>TungstenXiamen Tungsten Co., Ltd.</v>
      </c>
    </row>
    <row r="64" spans="1:28" s="264" customFormat="1" ht="76.5">
      <c r="A64" s="207" t="s">
        <v>145</v>
      </c>
      <c r="B64" s="208" t="str">
        <f ca="1">IF(LEN(A64)=0,"",INDEX('Smelter Look-up'!$A:$A,MATCH($A64,'Smelter Look-up'!$E:$E,0)))</f>
        <v>Tungsten</v>
      </c>
      <c r="C64" s="212" t="str">
        <f ca="1">IF(LEN(A64)=0,"",INDEX('Smelter Look-up'!$C:$C,MATCH($A64,'Smelter Look-up'!$E:$E,0)))</f>
        <v>Xiamen Tungsten (H.C.) Co., Ltd.</v>
      </c>
      <c r="D64" s="270"/>
      <c r="E64" s="208" t="str">
        <f ca="1">IF(ISERROR($V64),"",OFFSET('Smelter Look-up'!$D$4,$V64-4,0)&amp;"")</f>
        <v>CHINA</v>
      </c>
      <c r="F64" s="208" t="str">
        <f ca="1">IF(ISERROR($V64),"",OFFSET('Smelter Look-up'!$E$4,$V64-4,0))</f>
        <v>CID002320</v>
      </c>
      <c r="G64" s="208" t="str">
        <f ca="1">IF(C64=$X$4,IF(ISERROR($V64),"Enter smelter details","RMI"),IF(ISERROR($V64),"",OFFSET('Smelter Look-up'!$F$4,$V64-4,0)))</f>
        <v>RMI</v>
      </c>
      <c r="H64" s="209">
        <f ca="1">IF(ISERROR($V64),"",OFFSET('Smelter Look-up'!$G$4,$V64-4,0))</f>
        <v>0</v>
      </c>
      <c r="I64" s="210" t="str">
        <f ca="1">IF(ISERROR($V64),"",OFFSET('Smelter Look-up'!$H$4,$V64-4,0))</f>
        <v>Xiamen</v>
      </c>
      <c r="J64" s="210" t="str">
        <f ca="1">IF(ISERROR($V64),"",OFFSET('Smelter Look-up'!$I$4,$V64-4,0))</f>
        <v>Fujian Sheng</v>
      </c>
      <c r="K64" s="260"/>
      <c r="L64" s="260"/>
      <c r="M64" s="260"/>
      <c r="N64" s="260"/>
      <c r="O64" s="260"/>
      <c r="P64" s="211"/>
      <c r="Q64" s="261"/>
      <c r="R64" s="208" t="str">
        <f ca="1">IF(ISERROR($V64),"",OFFSET('Smelter Look-up'!$C$4,$V64-4,0)&amp;"")</f>
        <v>Xiamen Tungsten (H.C.) Co., Ltd.</v>
      </c>
      <c r="S64" s="215" t="str">
        <f t="shared" ca="1" si="6"/>
        <v>CN</v>
      </c>
      <c r="T64" s="215" t="str">
        <f ca="1">IF(B64="","",IF(ISERROR(MATCH($J64,SorP!$B$1:$B$6230,0)),"",INDIRECT("'SorP'!$A$"&amp;MATCH($J64,SorP!$B$1:$B$6230,0))))</f>
        <v>CN-FJ</v>
      </c>
      <c r="U64" s="231"/>
      <c r="V64" s="262">
        <f ca="1">IF(C64="",NA(),IF(OR(C64="Smelter not listed",C64="Smelter not yet identified"),MATCH($B64&amp;$D64,'Smelter Look-up'!$J:$J,0),MATCH($B64&amp;$C64,'Smelter Look-up'!$J:$J,0)))</f>
        <v>625</v>
      </c>
      <c r="W64" s="263"/>
      <c r="X64" s="263">
        <f t="shared" ca="1" si="7"/>
        <v>0</v>
      </c>
      <c r="Y64" s="263"/>
      <c r="Z64" s="263"/>
      <c r="AB64" s="265" t="str">
        <f t="shared" ca="1" si="8"/>
        <v>TungstenXiamen Tungsten (H.C.) Co., Ltd.</v>
      </c>
    </row>
    <row r="65" spans="1:28" s="264" customFormat="1" ht="89.25">
      <c r="A65" s="207" t="s">
        <v>393</v>
      </c>
      <c r="B65" s="208" t="str">
        <f ca="1">IF(LEN(A65)=0,"",INDEX('Smelter Look-up'!$A:$A,MATCH($A65,'Smelter Look-up'!$E:$E,0)))</f>
        <v>Tungsten</v>
      </c>
      <c r="C65" s="212" t="str">
        <f ca="1">IF(LEN(A65)=0,"",INDEX('Smelter Look-up'!$C:$C,MATCH($A65,'Smelter Look-up'!$E:$E,0)))</f>
        <v>Ganzhou Seadragon W &amp; Mo Co., Ltd.</v>
      </c>
      <c r="D65" s="270"/>
      <c r="E65" s="208" t="str">
        <f ca="1">IF(ISERROR($V65),"",OFFSET('Smelter Look-up'!$D$4,$V65-4,0)&amp;"")</f>
        <v>CHINA</v>
      </c>
      <c r="F65" s="208" t="str">
        <f ca="1">IF(ISERROR($V65),"",OFFSET('Smelter Look-up'!$E$4,$V65-4,0))</f>
        <v>CID002494</v>
      </c>
      <c r="G65" s="208" t="str">
        <f ca="1">IF(C65=$X$4,IF(ISERROR($V65),"Enter smelter details","RMI"),IF(ISERROR($V65),"",OFFSET('Smelter Look-up'!$F$4,$V65-4,0)))</f>
        <v>RMI</v>
      </c>
      <c r="H65" s="209">
        <f ca="1">IF(ISERROR($V65),"",OFFSET('Smelter Look-up'!$G$4,$V65-4,0))</f>
        <v>0</v>
      </c>
      <c r="I65" s="210" t="str">
        <f ca="1">IF(ISERROR($V65),"",OFFSET('Smelter Look-up'!$H$4,$V65-4,0))</f>
        <v>Ganzhou</v>
      </c>
      <c r="J65" s="210" t="str">
        <f ca="1">IF(ISERROR($V65),"",OFFSET('Smelter Look-up'!$I$4,$V65-4,0))</f>
        <v>Jiangxi Sheng</v>
      </c>
      <c r="K65" s="260"/>
      <c r="L65" s="260"/>
      <c r="M65" s="260"/>
      <c r="N65" s="260"/>
      <c r="O65" s="260"/>
      <c r="P65" s="211"/>
      <c r="Q65" s="261"/>
      <c r="R65" s="208" t="str">
        <f ca="1">IF(ISERROR($V65),"",OFFSET('Smelter Look-up'!$C$4,$V65-4,0)&amp;"")</f>
        <v>Ganzhou Seadragon W &amp; Mo Co., Ltd.</v>
      </c>
      <c r="S65" s="215" t="str">
        <f t="shared" ca="1" si="6"/>
        <v>CN</v>
      </c>
      <c r="T65" s="215" t="str">
        <f ca="1">IF(B65="","",IF(ISERROR(MATCH($J65,SorP!$B$1:$B$6230,0)),"",INDIRECT("'SorP'!$A$"&amp;MATCH($J65,SorP!$B$1:$B$6230,0))))</f>
        <v>CN-JX</v>
      </c>
      <c r="U65" s="231"/>
      <c r="V65" s="262">
        <f ca="1">IF(C65="",NA(),IF(OR(C65="Smelter not listed",C65="Smelter not yet identified"),MATCH($B65&amp;$D65,'Smelter Look-up'!$J:$J,0),MATCH($B65&amp;$C65,'Smelter Look-up'!$J:$J,0)))</f>
        <v>578</v>
      </c>
      <c r="W65" s="263"/>
      <c r="X65" s="263">
        <f t="shared" ca="1" si="7"/>
        <v>0</v>
      </c>
      <c r="Y65" s="263"/>
      <c r="Z65" s="263"/>
      <c r="AB65" s="265" t="str">
        <f t="shared" ca="1" si="8"/>
        <v>TungstenGanzhou Seadragon W &amp; Mo Co., Ltd.</v>
      </c>
    </row>
    <row r="66" spans="1:28" s="264" customFormat="1" ht="63.75">
      <c r="A66" s="207" t="s">
        <v>793</v>
      </c>
      <c r="B66" s="208" t="str">
        <f ca="1">IF(LEN(A66)=0,"",INDEX('Smelter Look-up'!$A:$A,MATCH($A66,'Smelter Look-up'!$E:$E,0)))</f>
        <v>Tungsten</v>
      </c>
      <c r="C66" s="212" t="str">
        <f ca="1">IF(LEN(A66)=0,"",INDEX('Smelter Look-up'!$C:$C,MATCH($A66,'Smelter Look-up'!$E:$E,0)))</f>
        <v>Kennametal Huntsville</v>
      </c>
      <c r="D66" s="270"/>
      <c r="E66" s="208" t="str">
        <f ca="1">IF(ISERROR($V66),"",OFFSET('Smelter Look-up'!$D$4,$V66-4,0)&amp;"")</f>
        <v>UNITED STATES OF AMERICA</v>
      </c>
      <c r="F66" s="208" t="str">
        <f ca="1">IF(ISERROR($V66),"",OFFSET('Smelter Look-up'!$E$4,$V66-4,0))</f>
        <v>CID000105</v>
      </c>
      <c r="G66" s="208" t="str">
        <f ca="1">IF(C66=$X$4,IF(ISERROR($V66),"Enter smelter details","RMI"),IF(ISERROR($V66),"",OFFSET('Smelter Look-up'!$F$4,$V66-4,0)))</f>
        <v>RMI</v>
      </c>
      <c r="H66" s="209">
        <f ca="1">IF(ISERROR($V66),"",OFFSET('Smelter Look-up'!$G$4,$V66-4,0))</f>
        <v>0</v>
      </c>
      <c r="I66" s="210" t="str">
        <f ca="1">IF(ISERROR($V66),"",OFFSET('Smelter Look-up'!$H$4,$V66-4,0))</f>
        <v>Huntsville</v>
      </c>
      <c r="J66" s="210" t="str">
        <f ca="1">IF(ISERROR($V66),"",OFFSET('Smelter Look-up'!$I$4,$V66-4,0))</f>
        <v>Alabama</v>
      </c>
      <c r="K66" s="260"/>
      <c r="L66" s="260"/>
      <c r="M66" s="260"/>
      <c r="N66" s="260"/>
      <c r="O66" s="260"/>
      <c r="P66" s="211"/>
      <c r="Q66" s="261"/>
      <c r="R66" s="208" t="str">
        <f ca="1">IF(ISERROR($V66),"",OFFSET('Smelter Look-up'!$C$4,$V66-4,0)&amp;"")</f>
        <v>Kennametal Huntsville</v>
      </c>
      <c r="S66" s="215" t="str">
        <f t="shared" ca="1" si="6"/>
        <v>US</v>
      </c>
      <c r="T66" s="215" t="str">
        <f ca="1">IF(B66="","",IF(ISERROR(MATCH($J66,SorP!$B$1:$B$6230,0)),"",INDIRECT("'SorP'!$A$"&amp;MATCH($J66,SorP!$B$1:$B$6230,0))))</f>
        <v>US-AL</v>
      </c>
      <c r="U66" s="231"/>
      <c r="V66" s="262">
        <f ca="1">IF(C66="",NA(),IF(OR(C66="Smelter not listed",C66="Smelter not yet identified"),MATCH($B66&amp;$D66,'Smelter Look-up'!$J:$J,0),MATCH($B66&amp;$C66,'Smelter Look-up'!$J:$J,0)))</f>
        <v>604</v>
      </c>
      <c r="W66" s="263"/>
      <c r="X66" s="263">
        <f t="shared" ca="1" si="7"/>
        <v>0</v>
      </c>
      <c r="Y66" s="263"/>
      <c r="Z66" s="263"/>
      <c r="AB66" s="265" t="str">
        <f t="shared" ca="1" si="8"/>
        <v>TungstenKennametal Huntsville</v>
      </c>
    </row>
    <row r="67" spans="1:28" s="264" customFormat="1" ht="89.25">
      <c r="A67" s="207" t="s">
        <v>794</v>
      </c>
      <c r="B67" s="208" t="str">
        <f ca="1">IF(LEN(A67)=0,"",INDEX('Smelter Look-up'!$A:$A,MATCH($A67,'Smelter Look-up'!$E:$E,0)))</f>
        <v>Tungsten</v>
      </c>
      <c r="C67" s="212" t="str">
        <f ca="1">IF(LEN(A67)=0,"",INDEX('Smelter Look-up'!$C:$C,MATCH($A67,'Smelter Look-up'!$E:$E,0)))</f>
        <v>Guangdong Xianglu Tungsten Co., Ltd.</v>
      </c>
      <c r="D67" s="270"/>
      <c r="E67" s="208" t="str">
        <f ca="1">IF(ISERROR($V67),"",OFFSET('Smelter Look-up'!$D$4,$V67-4,0)&amp;"")</f>
        <v>CHINA</v>
      </c>
      <c r="F67" s="208" t="str">
        <f ca="1">IF(ISERROR($V67),"",OFFSET('Smelter Look-up'!$E$4,$V67-4,0))</f>
        <v>CID000218</v>
      </c>
      <c r="G67" s="208" t="str">
        <f ca="1">IF(C67=$X$4,IF(ISERROR($V67),"Enter smelter details","RMI"),IF(ISERROR($V67),"",OFFSET('Smelter Look-up'!$F$4,$V67-4,0)))</f>
        <v>RMI</v>
      </c>
      <c r="H67" s="209">
        <f ca="1">IF(ISERROR($V67),"",OFFSET('Smelter Look-up'!$G$4,$V67-4,0))</f>
        <v>0</v>
      </c>
      <c r="I67" s="210" t="str">
        <f ca="1">IF(ISERROR($V67),"",OFFSET('Smelter Look-up'!$H$4,$V67-4,0))</f>
        <v>Chaozhou</v>
      </c>
      <c r="J67" s="210" t="str">
        <f ca="1">IF(ISERROR($V67),"",OFFSET('Smelter Look-up'!$I$4,$V67-4,0))</f>
        <v>Guangdong Sheng</v>
      </c>
      <c r="K67" s="260"/>
      <c r="L67" s="260"/>
      <c r="M67" s="260"/>
      <c r="N67" s="260"/>
      <c r="O67" s="260"/>
      <c r="P67" s="211"/>
      <c r="Q67" s="261"/>
      <c r="R67" s="208" t="str">
        <f ca="1">IF(ISERROR($V67),"",OFFSET('Smelter Look-up'!$C$4,$V67-4,0)&amp;"")</f>
        <v>Guangdong Xianglu Tungsten Co., Ltd.</v>
      </c>
      <c r="S67" s="215" t="str">
        <f t="shared" ca="1" si="6"/>
        <v>CN</v>
      </c>
      <c r="T67" s="215" t="str">
        <f ca="1">IF(B67="","",IF(ISERROR(MATCH($J67,SorP!$B$1:$B$6230,0)),"",INDIRECT("'SorP'!$A$"&amp;MATCH($J67,SorP!$B$1:$B$6230,0))))</f>
        <v>CN-GD</v>
      </c>
      <c r="U67" s="231"/>
      <c r="V67" s="262">
        <f ca="1">IF(C67="",NA(),IF(OR(C67="Smelter not listed",C67="Smelter not yet identified"),MATCH($B67&amp;$D67,'Smelter Look-up'!$J:$J,0),MATCH($B67&amp;$C67,'Smelter Look-up'!$J:$J,0)))</f>
        <v>582</v>
      </c>
      <c r="W67" s="263"/>
      <c r="X67" s="263">
        <f t="shared" ca="1" si="7"/>
        <v>0</v>
      </c>
      <c r="Y67" s="263"/>
      <c r="Z67" s="263"/>
      <c r="AB67" s="265" t="str">
        <f t="shared" ca="1" si="8"/>
        <v>TungstenGuangdong Xianglu Tungsten Co., Ltd.</v>
      </c>
    </row>
    <row r="68" spans="1:28" s="264" customFormat="1" ht="76.5">
      <c r="A68" s="207" t="s">
        <v>796</v>
      </c>
      <c r="B68" s="208" t="str">
        <f ca="1">IF(LEN(A68)=0,"",INDEX('Smelter Look-up'!$A:$A,MATCH($A68,'Smelter Look-up'!$E:$E,0)))</f>
        <v>Tungsten</v>
      </c>
      <c r="C68" s="212" t="str">
        <f ca="1">IF(LEN(A68)=0,"",INDEX('Smelter Look-up'!$C:$C,MATCH($A68,'Smelter Look-up'!$E:$E,0)))</f>
        <v>Global Tungsten &amp; Powders Corp.</v>
      </c>
      <c r="D68" s="270"/>
      <c r="E68" s="208" t="str">
        <f ca="1">IF(ISERROR($V68),"",OFFSET('Smelter Look-up'!$D$4,$V68-4,0)&amp;"")</f>
        <v>UNITED STATES OF AMERICA</v>
      </c>
      <c r="F68" s="208" t="str">
        <f ca="1">IF(ISERROR($V68),"",OFFSET('Smelter Look-up'!$E$4,$V68-4,0))</f>
        <v>CID000568</v>
      </c>
      <c r="G68" s="208" t="str">
        <f ca="1">IF(C68=$X$4,IF(ISERROR($V68),"Enter smelter details","RMI"),IF(ISERROR($V68),"",OFFSET('Smelter Look-up'!$F$4,$V68-4,0)))</f>
        <v>RMI</v>
      </c>
      <c r="H68" s="209">
        <f ca="1">IF(ISERROR($V68),"",OFFSET('Smelter Look-up'!$G$4,$V68-4,0))</f>
        <v>0</v>
      </c>
      <c r="I68" s="210" t="str">
        <f ca="1">IF(ISERROR($V68),"",OFFSET('Smelter Look-up'!$H$4,$V68-4,0))</f>
        <v>Towanda</v>
      </c>
      <c r="J68" s="210" t="str">
        <f ca="1">IF(ISERROR($V68),"",OFFSET('Smelter Look-up'!$I$4,$V68-4,0))</f>
        <v>Pennsylvania</v>
      </c>
      <c r="K68" s="260"/>
      <c r="L68" s="260"/>
      <c r="M68" s="260"/>
      <c r="N68" s="260"/>
      <c r="O68" s="260"/>
      <c r="P68" s="211"/>
      <c r="Q68" s="261"/>
      <c r="R68" s="208" t="str">
        <f ca="1">IF(ISERROR($V68),"",OFFSET('Smelter Look-up'!$C$4,$V68-4,0)&amp;"")</f>
        <v>Global Tungsten &amp; Powders Corp.</v>
      </c>
      <c r="S68" s="215" t="str">
        <f t="shared" ca="1" si="6"/>
        <v>US</v>
      </c>
      <c r="T68" s="215" t="str">
        <f ca="1">IF(B68="","",IF(ISERROR(MATCH($J68,SorP!$B$1:$B$6230,0)),"",INDIRECT("'SorP'!$A$"&amp;MATCH($J68,SorP!$B$1:$B$6230,0))))</f>
        <v>US-PA</v>
      </c>
      <c r="U68" s="231"/>
      <c r="V68" s="262">
        <f ca="1">IF(C68="",NA(),IF(OR(C68="Smelter not listed",C68="Smelter not yet identified"),MATCH($B68&amp;$D68,'Smelter Look-up'!$J:$J,0),MATCH($B68&amp;$C68,'Smelter Look-up'!$J:$J,0)))</f>
        <v>580</v>
      </c>
      <c r="W68" s="263"/>
      <c r="X68" s="263">
        <f t="shared" ca="1" si="7"/>
        <v>0</v>
      </c>
      <c r="Y68" s="263"/>
      <c r="Z68" s="263"/>
      <c r="AB68" s="265" t="str">
        <f t="shared" ca="1" si="8"/>
        <v>TungstenGlobal Tungsten &amp; Powders Corp.</v>
      </c>
    </row>
    <row r="69" spans="1:28" s="264" customFormat="1" ht="76.5">
      <c r="A69" s="207" t="s">
        <v>797</v>
      </c>
      <c r="B69" s="208" t="str">
        <f ca="1">IF(LEN(A69)=0,"",INDEX('Smelter Look-up'!$A:$A,MATCH($A69,'Smelter Look-up'!$E:$E,0)))</f>
        <v>Tungsten</v>
      </c>
      <c r="C69" s="212" t="str">
        <f ca="1">IF(LEN(A69)=0,"",INDEX('Smelter Look-up'!$C:$C,MATCH($A69,'Smelter Look-up'!$E:$E,0)))</f>
        <v>Hunan Chenzhou Mining Co., Ltd.</v>
      </c>
      <c r="D69" s="270"/>
      <c r="E69" s="208" t="str">
        <f ca="1">IF(ISERROR($V69),"",OFFSET('Smelter Look-up'!$D$4,$V69-4,0)&amp;"")</f>
        <v>CHINA</v>
      </c>
      <c r="F69" s="208" t="str">
        <f ca="1">IF(ISERROR($V69),"",OFFSET('Smelter Look-up'!$E$4,$V69-4,0))</f>
        <v>CID000766</v>
      </c>
      <c r="G69" s="208" t="str">
        <f ca="1">IF(C69=$X$4,IF(ISERROR($V69),"Enter smelter details","RMI"),IF(ISERROR($V69),"",OFFSET('Smelter Look-up'!$F$4,$V69-4,0)))</f>
        <v>RMI</v>
      </c>
      <c r="H69" s="209">
        <f ca="1">IF(ISERROR($V69),"",OFFSET('Smelter Look-up'!$G$4,$V69-4,0))</f>
        <v>0</v>
      </c>
      <c r="I69" s="210" t="str">
        <f ca="1">IF(ISERROR($V69),"",OFFSET('Smelter Look-up'!$H$4,$V69-4,0))</f>
        <v>Yuanling</v>
      </c>
      <c r="J69" s="210" t="str">
        <f ca="1">IF(ISERROR($V69),"",OFFSET('Smelter Look-up'!$I$4,$V69-4,0))</f>
        <v>Hunan Sheng</v>
      </c>
      <c r="K69" s="260"/>
      <c r="L69" s="260"/>
      <c r="M69" s="260"/>
      <c r="N69" s="260"/>
      <c r="O69" s="260"/>
      <c r="P69" s="211"/>
      <c r="Q69" s="261"/>
      <c r="R69" s="208" t="str">
        <f ca="1">IF(ISERROR($V69),"",OFFSET('Smelter Look-up'!$C$4,$V69-4,0)&amp;"")</f>
        <v>Hunan Chenzhou Mining Co., Ltd.</v>
      </c>
      <c r="S69" s="215" t="str">
        <f t="shared" ref="S69" ca="1" si="9">IF(B69="","",IF(ISERROR(MATCH($E69,CL,0)),"Unknown",INDIRECT("'C'!$A$"&amp;MATCH($E69,CL,0)+1)))</f>
        <v>CN</v>
      </c>
      <c r="T69" s="215" t="str">
        <f ca="1">IF(B69="","",IF(ISERROR(MATCH($J69,SorP!$B$1:$B$6230,0)),"",INDIRECT("'SorP'!$A$"&amp;MATCH($J69,SorP!$B$1:$B$6230,0))))</f>
        <v>CN-HN</v>
      </c>
      <c r="U69" s="231"/>
      <c r="V69" s="262">
        <f ca="1">IF(C69="",NA(),IF(OR(C69="Smelter not listed",C69="Smelter not yet identified"),MATCH($B69&amp;$D69,'Smelter Look-up'!$J:$J,0),MATCH($B69&amp;$C69,'Smelter Look-up'!$J:$J,0)))</f>
        <v>588</v>
      </c>
      <c r="W69" s="263"/>
      <c r="X69" s="263">
        <f t="shared" ref="X69" ca="1" si="10">IF(AND(C69="Smelter not listed",OR(LEN(D69)=0,LEN(E69)=0)),1,0)</f>
        <v>0</v>
      </c>
      <c r="Y69" s="263"/>
      <c r="Z69" s="263"/>
      <c r="AB69" s="265" t="str">
        <f t="shared" ref="AB69" ca="1" si="11">B69&amp;C69</f>
        <v>TungstenHunan Chenzhou Mining Co., Ltd.</v>
      </c>
    </row>
    <row r="70" spans="1:28" s="264" customFormat="1" ht="51">
      <c r="A70" s="207" t="s">
        <v>801</v>
      </c>
      <c r="B70" s="208" t="str">
        <f ca="1">IF(LEN(A70)=0,"",INDEX('Smelter Look-up'!$A:$A,MATCH($A70,'Smelter Look-up'!$E:$E,0)))</f>
        <v>Tungsten</v>
      </c>
      <c r="C70" s="212" t="str">
        <f ca="1">IF(LEN(A70)=0,"",INDEX('Smelter Look-up'!$C:$C,MATCH($A70,'Smelter Look-up'!$E:$E,0)))</f>
        <v>Kennametal Fallon</v>
      </c>
      <c r="D70" s="270"/>
      <c r="E70" s="208" t="str">
        <f ca="1">IF(ISERROR($V70),"",OFFSET('Smelter Look-up'!$D$4,$V70-4,0)&amp;"")</f>
        <v>UNITED STATES OF AMERICA</v>
      </c>
      <c r="F70" s="208" t="str">
        <f ca="1">IF(ISERROR($V70),"",OFFSET('Smelter Look-up'!$E$4,$V70-4,0))</f>
        <v>CID000966</v>
      </c>
      <c r="G70" s="208" t="str">
        <f ca="1">IF(C70=$X$4,IF(ISERROR($V70),"Enter smelter details","RMI"),IF(ISERROR($V70),"",OFFSET('Smelter Look-up'!$F$4,$V70-4,0)))</f>
        <v>RMI</v>
      </c>
      <c r="H70" s="209">
        <f ca="1">IF(ISERROR($V70),"",OFFSET('Smelter Look-up'!$G$4,$V70-4,0))</f>
        <v>0</v>
      </c>
      <c r="I70" s="210" t="str">
        <f ca="1">IF(ISERROR($V70),"",OFFSET('Smelter Look-up'!$H$4,$V70-4,0))</f>
        <v>Fallon</v>
      </c>
      <c r="J70" s="210" t="str">
        <f ca="1">IF(ISERROR($V70),"",OFFSET('Smelter Look-up'!$I$4,$V70-4,0))</f>
        <v>Nevada</v>
      </c>
      <c r="K70" s="260"/>
      <c r="L70" s="260"/>
      <c r="M70" s="260"/>
      <c r="N70" s="260"/>
      <c r="O70" s="260"/>
      <c r="P70" s="211"/>
      <c r="Q70" s="261"/>
      <c r="R70" s="208" t="str">
        <f ca="1">IF(ISERROR($V70),"",OFFSET('Smelter Look-up'!$C$4,$V70-4,0)&amp;"")</f>
        <v>Kennametal Fallon</v>
      </c>
      <c r="S70" s="215" t="str">
        <f t="shared" ref="S70:S101" ca="1" si="12">IF(B70="","",IF(ISERROR(MATCH($E70,CL,0)),"Unknown",INDIRECT("'C'!$A$"&amp;MATCH($E70,CL,0)+1)))</f>
        <v>US</v>
      </c>
      <c r="T70" s="215" t="str">
        <f ca="1">IF(B70="","",IF(ISERROR(MATCH($J70,SorP!$B$1:$B$6230,0)),"",INDIRECT("'SorP'!$A$"&amp;MATCH($J70,SorP!$B$1:$B$6230,0))))</f>
        <v>US-NV</v>
      </c>
      <c r="U70" s="231"/>
      <c r="V70" s="262">
        <f ca="1">IF(C70="",NA(),IF(OR(C70="Smelter not listed",C70="Smelter not yet identified"),MATCH($B70&amp;$D70,'Smelter Look-up'!$J:$J,0),MATCH($B70&amp;$C70,'Smelter Look-up'!$J:$J,0)))</f>
        <v>603</v>
      </c>
      <c r="W70" s="263"/>
      <c r="X70" s="263">
        <f t="shared" ref="X70:X101" ca="1" si="13">IF(AND(C70="Smelter not listed",OR(LEN(D70)=0,LEN(E70)=0)),1,0)</f>
        <v>0</v>
      </c>
      <c r="Y70" s="263"/>
      <c r="Z70" s="263"/>
      <c r="AB70" s="265" t="str">
        <f t="shared" ref="AB70:AB101" ca="1" si="14">B70&amp;C70</f>
        <v>TungstenKennametal Fallon</v>
      </c>
    </row>
    <row r="71" spans="1:28" s="264" customFormat="1" ht="89.25">
      <c r="A71" s="207" t="s">
        <v>802</v>
      </c>
      <c r="B71" s="208" t="str">
        <f ca="1">IF(LEN(A71)=0,"",INDEX('Smelter Look-up'!$A:$A,MATCH($A71,'Smelter Look-up'!$E:$E,0)))</f>
        <v>Tungsten</v>
      </c>
      <c r="C71" s="212" t="str">
        <f ca="1">IF(LEN(A71)=0,"",INDEX('Smelter Look-up'!$C:$C,MATCH($A71,'Smelter Look-up'!$E:$E,0)))</f>
        <v>Wolfram Bergbau und Hutten AG</v>
      </c>
      <c r="D71" s="270"/>
      <c r="E71" s="208" t="str">
        <f ca="1">IF(ISERROR($V71),"",OFFSET('Smelter Look-up'!$D$4,$V71-4,0)&amp;"")</f>
        <v>AUSTRIA</v>
      </c>
      <c r="F71" s="208" t="str">
        <f ca="1">IF(ISERROR($V71),"",OFFSET('Smelter Look-up'!$E$4,$V71-4,0))</f>
        <v>CID002044</v>
      </c>
      <c r="G71" s="208" t="str">
        <f ca="1">IF(C71=$X$4,IF(ISERROR($V71),"Enter smelter details","RMI"),IF(ISERROR($V71),"",OFFSET('Smelter Look-up'!$F$4,$V71-4,0)))</f>
        <v>RMI</v>
      </c>
      <c r="H71" s="209">
        <f ca="1">IF(ISERROR($V71),"",OFFSET('Smelter Look-up'!$G$4,$V71-4,0))</f>
        <v>0</v>
      </c>
      <c r="I71" s="210" t="str">
        <f ca="1">IF(ISERROR($V71),"",OFFSET('Smelter Look-up'!$H$4,$V71-4,0))</f>
        <v>St. Martin i-S</v>
      </c>
      <c r="J71" s="210" t="str">
        <f ca="1">IF(ISERROR($V71),"",OFFSET('Smelter Look-up'!$I$4,$V71-4,0))</f>
        <v>Steiermark</v>
      </c>
      <c r="K71" s="260"/>
      <c r="L71" s="260"/>
      <c r="M71" s="260"/>
      <c r="N71" s="260"/>
      <c r="O71" s="260"/>
      <c r="P71" s="211"/>
      <c r="Q71" s="261"/>
      <c r="R71" s="208" t="str">
        <f ca="1">IF(ISERROR($V71),"",OFFSET('Smelter Look-up'!$C$4,$V71-4,0)&amp;"")</f>
        <v>Wolfram Bergbau und Hutten AG</v>
      </c>
      <c r="S71" s="215" t="str">
        <f t="shared" ca="1" si="12"/>
        <v>AT</v>
      </c>
      <c r="T71" s="215" t="str">
        <f ca="1">IF(B71="","",IF(ISERROR(MATCH($J71,SorP!$B$1:$B$6230,0)),"",INDIRECT("'SorP'!$A$"&amp;MATCH($J71,SorP!$B$1:$B$6230,0))))</f>
        <v>AT-6</v>
      </c>
      <c r="U71" s="231"/>
      <c r="V71" s="262">
        <f ca="1">IF(C71="",NA(),IF(OR(C71="Smelter not listed",C71="Smelter not yet identified"),MATCH($B71&amp;$D71,'Smelter Look-up'!$J:$J,0),MATCH($B71&amp;$C71,'Smelter Look-up'!$J:$J,0)))</f>
        <v>622</v>
      </c>
      <c r="W71" s="263"/>
      <c r="X71" s="263">
        <f t="shared" ca="1" si="13"/>
        <v>0</v>
      </c>
      <c r="Y71" s="263"/>
      <c r="Z71" s="263"/>
      <c r="AB71" s="265" t="str">
        <f t="shared" ca="1" si="14"/>
        <v>TungstenWolfram Bergbau und Hutten AG</v>
      </c>
    </row>
    <row r="72" spans="1:28" s="264" customFormat="1" ht="102">
      <c r="A72" s="207" t="s">
        <v>140</v>
      </c>
      <c r="B72" s="208" t="str">
        <f ca="1">IF(LEN(A72)=0,"",INDEX('Smelter Look-up'!$A:$A,MATCH($A72,'Smelter Look-up'!$E:$E,0)))</f>
        <v>Tungsten</v>
      </c>
      <c r="C72" s="212" t="str">
        <f ca="1">IF(LEN(A72)=0,"",INDEX('Smelter Look-up'!$C:$C,MATCH($A72,'Smelter Look-up'!$E:$E,0)))</f>
        <v>Ganzhou Jiangwu Ferrotungsten Co., Ltd.</v>
      </c>
      <c r="D72" s="270"/>
      <c r="E72" s="208" t="str">
        <f ca="1">IF(ISERROR($V72),"",OFFSET('Smelter Look-up'!$D$4,$V72-4,0)&amp;"")</f>
        <v>CHINA</v>
      </c>
      <c r="F72" s="208" t="str">
        <f ca="1">IF(ISERROR($V72),"",OFFSET('Smelter Look-up'!$E$4,$V72-4,0))</f>
        <v>CID002315</v>
      </c>
      <c r="G72" s="208" t="str">
        <f ca="1">IF(C72=$X$4,IF(ISERROR($V72),"Enter smelter details","RMI"),IF(ISERROR($V72),"",OFFSET('Smelter Look-up'!$F$4,$V72-4,0)))</f>
        <v>RMI</v>
      </c>
      <c r="H72" s="209">
        <f ca="1">IF(ISERROR($V72),"",OFFSET('Smelter Look-up'!$G$4,$V72-4,0))</f>
        <v>0</v>
      </c>
      <c r="I72" s="210" t="str">
        <f ca="1">IF(ISERROR($V72),"",OFFSET('Smelter Look-up'!$H$4,$V72-4,0))</f>
        <v>Ganzhou</v>
      </c>
      <c r="J72" s="210" t="str">
        <f ca="1">IF(ISERROR($V72),"",OFFSET('Smelter Look-up'!$I$4,$V72-4,0))</f>
        <v>Jiangxi Sheng</v>
      </c>
      <c r="K72" s="260"/>
      <c r="L72" s="260"/>
      <c r="M72" s="260"/>
      <c r="N72" s="260"/>
      <c r="O72" s="260"/>
      <c r="P72" s="211"/>
      <c r="Q72" s="261"/>
      <c r="R72" s="208" t="str">
        <f ca="1">IF(ISERROR($V72),"",OFFSET('Smelter Look-up'!$C$4,$V72-4,0)&amp;"")</f>
        <v>Ganzhou Jiangwu Ferrotungsten Co., Ltd.</v>
      </c>
      <c r="S72" s="215" t="str">
        <f t="shared" ca="1" si="12"/>
        <v>CN</v>
      </c>
      <c r="T72" s="215" t="str">
        <f ca="1">IF(B72="","",IF(ISERROR(MATCH($J72,SorP!$B$1:$B$6230,0)),"",INDIRECT("'SorP'!$A$"&amp;MATCH($J72,SorP!$B$1:$B$6230,0))))</f>
        <v>CN-JX</v>
      </c>
      <c r="U72" s="231"/>
      <c r="V72" s="262">
        <f ca="1">IF(C72="",NA(),IF(OR(C72="Smelter not listed",C72="Smelter not yet identified"),MATCH($B72&amp;$D72,'Smelter Look-up'!$J:$J,0),MATCH($B72&amp;$C72,'Smelter Look-up'!$J:$J,0)))</f>
        <v>577</v>
      </c>
      <c r="W72" s="263"/>
      <c r="X72" s="263">
        <f t="shared" ca="1" si="13"/>
        <v>0</v>
      </c>
      <c r="Y72" s="263"/>
      <c r="Z72" s="263"/>
      <c r="AB72" s="265" t="str">
        <f t="shared" ca="1" si="14"/>
        <v>TungstenGanzhou Jiangwu Ferrotungsten Co., Ltd.</v>
      </c>
    </row>
    <row r="73" spans="1:28" s="264" customFormat="1" ht="76.5">
      <c r="A73" s="207" t="s">
        <v>144</v>
      </c>
      <c r="B73" s="208" t="str">
        <f ca="1">IF(LEN(A73)=0,"",INDEX('Smelter Look-up'!$A:$A,MATCH($A73,'Smelter Look-up'!$E:$E,0)))</f>
        <v>Tungsten</v>
      </c>
      <c r="C73" s="212" t="str">
        <f ca="1">IF(LEN(A73)=0,"",INDEX('Smelter Look-up'!$C:$C,MATCH($A73,'Smelter Look-up'!$E:$E,0)))</f>
        <v>Malipo Haiyu Tungsten Co., Ltd.</v>
      </c>
      <c r="D73" s="270"/>
      <c r="E73" s="208" t="str">
        <f ca="1">IF(ISERROR($V73),"",OFFSET('Smelter Look-up'!$D$4,$V73-4,0)&amp;"")</f>
        <v>CHINA</v>
      </c>
      <c r="F73" s="208" t="str">
        <f ca="1">IF(ISERROR($V73),"",OFFSET('Smelter Look-up'!$E$4,$V73-4,0))</f>
        <v>CID002319</v>
      </c>
      <c r="G73" s="208" t="str">
        <f ca="1">IF(C73=$X$4,IF(ISERROR($V73),"Enter smelter details","RMI"),IF(ISERROR($V73),"",OFFSET('Smelter Look-up'!$F$4,$V73-4,0)))</f>
        <v>RMI</v>
      </c>
      <c r="H73" s="209">
        <f ca="1">IF(ISERROR($V73),"",OFFSET('Smelter Look-up'!$G$4,$V73-4,0))</f>
        <v>0</v>
      </c>
      <c r="I73" s="210" t="str">
        <f ca="1">IF(ISERROR($V73),"",OFFSET('Smelter Look-up'!$H$4,$V73-4,0))</f>
        <v>Nanfeng Xiaozhai</v>
      </c>
      <c r="J73" s="210" t="str">
        <f ca="1">IF(ISERROR($V73),"",OFFSET('Smelter Look-up'!$I$4,$V73-4,0))</f>
        <v>Yunnan Sheng</v>
      </c>
      <c r="K73" s="260"/>
      <c r="L73" s="260"/>
      <c r="M73" s="260"/>
      <c r="N73" s="260"/>
      <c r="O73" s="260"/>
      <c r="P73" s="211"/>
      <c r="Q73" s="261"/>
      <c r="R73" s="208" t="str">
        <f ca="1">IF(ISERROR($V73),"",OFFSET('Smelter Look-up'!$C$4,$V73-4,0)&amp;"")</f>
        <v>Malipo Haiyu Tungsten Co., Ltd.</v>
      </c>
      <c r="S73" s="215" t="str">
        <f t="shared" ca="1" si="12"/>
        <v>CN</v>
      </c>
      <c r="T73" s="215" t="str">
        <f ca="1">IF(B73="","",IF(ISERROR(MATCH($J73,SorP!$B$1:$B$6230,0)),"",INDIRECT("'SorP'!$A$"&amp;MATCH($J73,SorP!$B$1:$B$6230,0))))</f>
        <v>CN-YN</v>
      </c>
      <c r="U73" s="231"/>
      <c r="V73" s="262">
        <f ca="1">IF(C73="",NA(),IF(OR(C73="Smelter not listed",C73="Smelter not yet identified"),MATCH($B73&amp;$D73,'Smelter Look-up'!$J:$J,0),MATCH($B73&amp;$C73,'Smelter Look-up'!$J:$J,0)))</f>
        <v>608</v>
      </c>
      <c r="W73" s="263"/>
      <c r="X73" s="263">
        <f t="shared" ca="1" si="13"/>
        <v>0</v>
      </c>
      <c r="Y73" s="263"/>
      <c r="Z73" s="263"/>
      <c r="AB73" s="265" t="str">
        <f t="shared" ca="1" si="14"/>
        <v>TungstenMalipo Haiyu Tungsten Co., Ltd.</v>
      </c>
    </row>
    <row r="74" spans="1:28" s="264" customFormat="1" ht="76.5">
      <c r="A74" s="207" t="s">
        <v>138</v>
      </c>
      <c r="B74" s="208" t="str">
        <f ca="1">IF(LEN(A74)=0,"",INDEX('Smelter Look-up'!$A:$A,MATCH($A74,'Smelter Look-up'!$E:$E,0)))</f>
        <v>Tungsten</v>
      </c>
      <c r="C74" s="212" t="str">
        <f ca="1">IF(LEN(A74)=0,"",INDEX('Smelter Look-up'!$C:$C,MATCH($A74,'Smelter Look-up'!$E:$E,0)))</f>
        <v>Jiangxi Gan Bei Tungsten Co., Ltd.</v>
      </c>
      <c r="D74" s="270"/>
      <c r="E74" s="208" t="str">
        <f ca="1">IF(ISERROR($V74),"",OFFSET('Smelter Look-up'!$D$4,$V74-4,0)&amp;"")</f>
        <v>CHINA</v>
      </c>
      <c r="F74" s="208" t="str">
        <f ca="1">IF(ISERROR($V74),"",OFFSET('Smelter Look-up'!$E$4,$V74-4,0))</f>
        <v>CID002321</v>
      </c>
      <c r="G74" s="208" t="str">
        <f ca="1">IF(C74=$X$4,IF(ISERROR($V74),"Enter smelter details","RMI"),IF(ISERROR($V74),"",OFFSET('Smelter Look-up'!$F$4,$V74-4,0)))</f>
        <v>RMI</v>
      </c>
      <c r="H74" s="209">
        <f ca="1">IF(ISERROR($V74),"",OFFSET('Smelter Look-up'!$G$4,$V74-4,0))</f>
        <v>0</v>
      </c>
      <c r="I74" s="210" t="str">
        <f ca="1">IF(ISERROR($V74),"",OFFSET('Smelter Look-up'!$H$4,$V74-4,0))</f>
        <v>Xiushui</v>
      </c>
      <c r="J74" s="210" t="str">
        <f ca="1">IF(ISERROR($V74),"",OFFSET('Smelter Look-up'!$I$4,$V74-4,0))</f>
        <v>Jiangxi Sheng</v>
      </c>
      <c r="K74" s="260"/>
      <c r="L74" s="260"/>
      <c r="M74" s="260"/>
      <c r="N74" s="260"/>
      <c r="O74" s="260"/>
      <c r="P74" s="211"/>
      <c r="Q74" s="261"/>
      <c r="R74" s="208" t="str">
        <f ca="1">IF(ISERROR($V74),"",OFFSET('Smelter Look-up'!$C$4,$V74-4,0)&amp;"")</f>
        <v>Jiangxi Gan Bei Tungsten Co., Ltd.</v>
      </c>
      <c r="S74" s="215" t="str">
        <f t="shared" ca="1" si="12"/>
        <v>CN</v>
      </c>
      <c r="T74" s="215" t="str">
        <f ca="1">IF(B74="","",IF(ISERROR(MATCH($J74,SorP!$B$1:$B$6230,0)),"",INDIRECT("'SorP'!$A$"&amp;MATCH($J74,SorP!$B$1:$B$6230,0))))</f>
        <v>CN-JX</v>
      </c>
      <c r="U74" s="231"/>
      <c r="V74" s="262">
        <f ca="1">IF(C74="",NA(),IF(OR(C74="Smelter not listed",C74="Smelter not yet identified"),MATCH($B74&amp;$D74,'Smelter Look-up'!$J:$J,0),MATCH($B74&amp;$C74,'Smelter Look-up'!$J:$J,0)))</f>
        <v>594</v>
      </c>
      <c r="W74" s="263"/>
      <c r="X74" s="263">
        <f t="shared" ca="1" si="13"/>
        <v>0</v>
      </c>
      <c r="Y74" s="263"/>
      <c r="Z74" s="263"/>
      <c r="AB74" s="265" t="str">
        <f t="shared" ca="1" si="14"/>
        <v>TungstenJiangxi Gan Bei Tungsten Co., Ltd.</v>
      </c>
    </row>
    <row r="75" spans="1:28" s="264" customFormat="1" ht="114.75">
      <c r="A75" s="207" t="s">
        <v>1406</v>
      </c>
      <c r="B75" s="208" t="str">
        <f ca="1">IF(LEN(A75)=0,"",INDEX('Smelter Look-up'!$A:$A,MATCH($A75,'Smelter Look-up'!$E:$E,0)))</f>
        <v>Tungsten</v>
      </c>
      <c r="C75" s="212" t="str">
        <f ca="1">IF(LEN(A75)=0,"",INDEX('Smelter Look-up'!$C:$C,MATCH($A75,'Smelter Look-up'!$E:$E,0)))</f>
        <v>Chenzhou Diamond Tungsten Products Co., Ltd.</v>
      </c>
      <c r="D75" s="270"/>
      <c r="E75" s="208" t="str">
        <f ca="1">IF(ISERROR($V75),"",OFFSET('Smelter Look-up'!$D$4,$V75-4,0)&amp;"")</f>
        <v>CHINA</v>
      </c>
      <c r="F75" s="208" t="str">
        <f ca="1">IF(ISERROR($V75),"",OFFSET('Smelter Look-up'!$E$4,$V75-4,0))</f>
        <v>CID002513</v>
      </c>
      <c r="G75" s="208" t="str">
        <f ca="1">IF(C75=$X$4,IF(ISERROR($V75),"Enter smelter details","RMI"),IF(ISERROR($V75),"",OFFSET('Smelter Look-up'!$F$4,$V75-4,0)))</f>
        <v>RMI</v>
      </c>
      <c r="H75" s="209">
        <f ca="1">IF(ISERROR($V75),"",OFFSET('Smelter Look-up'!$G$4,$V75-4,0))</f>
        <v>0</v>
      </c>
      <c r="I75" s="210" t="str">
        <f ca="1">IF(ISERROR($V75),"",OFFSET('Smelter Look-up'!$H$4,$V75-4,0))</f>
        <v>Chenzhou</v>
      </c>
      <c r="J75" s="210" t="str">
        <f ca="1">IF(ISERROR($V75),"",OFFSET('Smelter Look-up'!$I$4,$V75-4,0))</f>
        <v>Hunan Sheng</v>
      </c>
      <c r="K75" s="260"/>
      <c r="L75" s="260"/>
      <c r="M75" s="260"/>
      <c r="N75" s="260"/>
      <c r="O75" s="260"/>
      <c r="P75" s="211"/>
      <c r="Q75" s="261"/>
      <c r="R75" s="208" t="str">
        <f ca="1">IF(ISERROR($V75),"",OFFSET('Smelter Look-up'!$C$4,$V75-4,0)&amp;"")</f>
        <v>Chenzhou Diamond Tungsten Products Co., Ltd.</v>
      </c>
      <c r="S75" s="215" t="str">
        <f t="shared" ca="1" si="12"/>
        <v>CN</v>
      </c>
      <c r="T75" s="215" t="str">
        <f ca="1">IF(B75="","",IF(ISERROR(MATCH($J75,SorP!$B$1:$B$6230,0)),"",INDIRECT("'SorP'!$A$"&amp;MATCH($J75,SorP!$B$1:$B$6230,0))))</f>
        <v>CN-HN</v>
      </c>
      <c r="U75" s="231"/>
      <c r="V75" s="262">
        <f ca="1">IF(C75="",NA(),IF(OR(C75="Smelter not listed",C75="Smelter not yet identified"),MATCH($B75&amp;$D75,'Smelter Look-up'!$J:$J,0),MATCH($B75&amp;$C75,'Smelter Look-up'!$J:$J,0)))</f>
        <v>566</v>
      </c>
      <c r="W75" s="263"/>
      <c r="X75" s="263">
        <f t="shared" ca="1" si="13"/>
        <v>0</v>
      </c>
      <c r="Y75" s="263"/>
      <c r="Z75" s="263"/>
      <c r="AB75" s="265" t="str">
        <f t="shared" ca="1" si="14"/>
        <v>TungstenChenzhou Diamond Tungsten Products Co., Ltd.</v>
      </c>
    </row>
    <row r="76" spans="1:28" s="264" customFormat="1" ht="63.75">
      <c r="A76" s="207" t="s">
        <v>1428</v>
      </c>
      <c r="B76" s="208" t="str">
        <f ca="1">IF(LEN(A76)=0,"",INDEX('Smelter Look-up'!$A:$A,MATCH($A76,'Smelter Look-up'!$E:$E,0)))</f>
        <v>Tungsten</v>
      </c>
      <c r="C76" s="212" t="str">
        <f ca="1">IF(LEN(A76)=0,"",INDEX('Smelter Look-up'!$C:$C,MATCH($A76,'Smelter Look-up'!$E:$E,0)))</f>
        <v>H.C. Starck Tungsten GmbH</v>
      </c>
      <c r="D76" s="270"/>
      <c r="E76" s="208" t="str">
        <f ca="1">IF(ISERROR($V76),"",OFFSET('Smelter Look-up'!$D$4,$V76-4,0)&amp;"")</f>
        <v>GERMANY</v>
      </c>
      <c r="F76" s="208" t="str">
        <f ca="1">IF(ISERROR($V76),"",OFFSET('Smelter Look-up'!$E$4,$V76-4,0))</f>
        <v>CID002541</v>
      </c>
      <c r="G76" s="208" t="str">
        <f ca="1">IF(C76=$X$4,IF(ISERROR($V76),"Enter smelter details","RMI"),IF(ISERROR($V76),"",OFFSET('Smelter Look-up'!$F$4,$V76-4,0)))</f>
        <v>RMI</v>
      </c>
      <c r="H76" s="209">
        <f ca="1">IF(ISERROR($V76),"",OFFSET('Smelter Look-up'!$G$4,$V76-4,0))</f>
        <v>0</v>
      </c>
      <c r="I76" s="210" t="str">
        <f ca="1">IF(ISERROR($V76),"",OFFSET('Smelter Look-up'!$H$4,$V76-4,0))</f>
        <v>Goslar</v>
      </c>
      <c r="J76" s="210" t="str">
        <f ca="1">IF(ISERROR($V76),"",OFFSET('Smelter Look-up'!$I$4,$V76-4,0))</f>
        <v>Niedersachsen</v>
      </c>
      <c r="K76" s="260"/>
      <c r="L76" s="260"/>
      <c r="M76" s="260"/>
      <c r="N76" s="260"/>
      <c r="O76" s="260"/>
      <c r="P76" s="211"/>
      <c r="Q76" s="261"/>
      <c r="R76" s="208" t="str">
        <f ca="1">IF(ISERROR($V76),"",OFFSET('Smelter Look-up'!$C$4,$V76-4,0)&amp;"")</f>
        <v>H.C. Starck Tungsten GmbH</v>
      </c>
      <c r="S76" s="215" t="str">
        <f t="shared" ca="1" si="12"/>
        <v>DE</v>
      </c>
      <c r="T76" s="215" t="str">
        <f ca="1">IF(B76="","",IF(ISERROR(MATCH($J76,SorP!$B$1:$B$6230,0)),"",INDIRECT("'SorP'!$A$"&amp;MATCH($J76,SorP!$B$1:$B$6230,0))))</f>
        <v>DE-NI</v>
      </c>
      <c r="U76" s="231"/>
      <c r="V76" s="262">
        <f ca="1">IF(C76="",NA(),IF(OR(C76="Smelter not listed",C76="Smelter not yet identified"),MATCH($B76&amp;$D76,'Smelter Look-up'!$J:$J,0),MATCH($B76&amp;$C76,'Smelter Look-up'!$J:$J,0)))</f>
        <v>584</v>
      </c>
      <c r="W76" s="263"/>
      <c r="X76" s="263">
        <f t="shared" ca="1" si="13"/>
        <v>0</v>
      </c>
      <c r="Y76" s="263"/>
      <c r="Z76" s="263"/>
      <c r="AB76" s="265" t="str">
        <f t="shared" ca="1" si="14"/>
        <v>TungstenH.C. Starck Tungsten GmbH</v>
      </c>
    </row>
    <row r="77" spans="1:28" s="264" customFormat="1" ht="76.5">
      <c r="A77" s="207" t="s">
        <v>1429</v>
      </c>
      <c r="B77" s="208" t="str">
        <f ca="1">IF(LEN(A77)=0,"",INDEX('Smelter Look-up'!$A:$A,MATCH($A77,'Smelter Look-up'!$E:$E,0)))</f>
        <v>Tungsten</v>
      </c>
      <c r="C77" s="212" t="str">
        <f ca="1">IF(LEN(A77)=0,"",INDEX('Smelter Look-up'!$C:$C,MATCH($A77,'Smelter Look-up'!$E:$E,0)))</f>
        <v>TANIOBIS Smelting GmbH &amp; Co. KG</v>
      </c>
      <c r="D77" s="270"/>
      <c r="E77" s="208" t="str">
        <f ca="1">IF(ISERROR($V77),"",OFFSET('Smelter Look-up'!$D$4,$V77-4,0)&amp;"")</f>
        <v>GERMANY</v>
      </c>
      <c r="F77" s="208" t="str">
        <f ca="1">IF(ISERROR($V77),"",OFFSET('Smelter Look-up'!$E$4,$V77-4,0))</f>
        <v>CID002542</v>
      </c>
      <c r="G77" s="208" t="str">
        <f ca="1">IF(C77=$X$4,IF(ISERROR($V77),"Enter smelter details","RMI"),IF(ISERROR($V77),"",OFFSET('Smelter Look-up'!$F$4,$V77-4,0)))</f>
        <v>RMI</v>
      </c>
      <c r="H77" s="209">
        <f ca="1">IF(ISERROR($V77),"",OFFSET('Smelter Look-up'!$G$4,$V77-4,0))</f>
        <v>0</v>
      </c>
      <c r="I77" s="210" t="str">
        <f ca="1">IF(ISERROR($V77),"",OFFSET('Smelter Look-up'!$H$4,$V77-4,0))</f>
        <v>Laufenburg</v>
      </c>
      <c r="J77" s="210" t="str">
        <f ca="1">IF(ISERROR($V77),"",OFFSET('Smelter Look-up'!$I$4,$V77-4,0))</f>
        <v>Baden-Württemberg</v>
      </c>
      <c r="K77" s="260"/>
      <c r="L77" s="260"/>
      <c r="M77" s="260"/>
      <c r="N77" s="260"/>
      <c r="O77" s="260"/>
      <c r="P77" s="211"/>
      <c r="Q77" s="261"/>
      <c r="R77" s="208" t="str">
        <f ca="1">IF(ISERROR($V77),"",OFFSET('Smelter Look-up'!$C$4,$V77-4,0)&amp;"")</f>
        <v>TANIOBIS Smelting GmbH &amp; Co. KG</v>
      </c>
      <c r="S77" s="215" t="str">
        <f t="shared" ca="1" si="12"/>
        <v>DE</v>
      </c>
      <c r="T77" s="215" t="str">
        <f ca="1">IF(B77="","",IF(ISERROR(MATCH($J77,SorP!$B$1:$B$6230,0)),"",INDIRECT("'SorP'!$A$"&amp;MATCH($J77,SorP!$B$1:$B$6230,0))))</f>
        <v>DE-BW</v>
      </c>
      <c r="U77" s="231"/>
      <c r="V77" s="262">
        <f ca="1">IF(C77="",NA(),IF(OR(C77="Smelter not listed",C77="Smelter not yet identified"),MATCH($B77&amp;$D77,'Smelter Look-up'!$J:$J,0),MATCH($B77&amp;$C77,'Smelter Look-up'!$J:$J,0)))</f>
        <v>618</v>
      </c>
      <c r="W77" s="263"/>
      <c r="X77" s="263">
        <f t="shared" ca="1" si="13"/>
        <v>0</v>
      </c>
      <c r="Y77" s="263"/>
      <c r="Z77" s="263"/>
      <c r="AB77" s="265" t="str">
        <f t="shared" ca="1" si="14"/>
        <v>TungstenTANIOBIS Smelting GmbH &amp; Co. KG</v>
      </c>
    </row>
    <row r="78" spans="1:28" s="264" customFormat="1" ht="76.5">
      <c r="A78" s="207" t="s">
        <v>1432</v>
      </c>
      <c r="B78" s="208" t="str">
        <f ca="1">IF(LEN(A78)=0,"",INDEX('Smelter Look-up'!$A:$A,MATCH($A78,'Smelter Look-up'!$E:$E,0)))</f>
        <v>Tungsten</v>
      </c>
      <c r="C78" s="212" t="str">
        <f ca="1">IF(LEN(A78)=0,"",INDEX('Smelter Look-up'!$C:$C,MATCH($A78,'Smelter Look-up'!$E:$E,0)))</f>
        <v>Masan High-Tech Materials</v>
      </c>
      <c r="D78" s="270"/>
      <c r="E78" s="208" t="str">
        <f ca="1">IF(ISERROR($V78),"",OFFSET('Smelter Look-up'!$D$4,$V78-4,0)&amp;"")</f>
        <v>VIET NAM</v>
      </c>
      <c r="F78" s="208" t="str">
        <f ca="1">IF(ISERROR($V78),"",OFFSET('Smelter Look-up'!$E$4,$V78-4,0))</f>
        <v>CID002543</v>
      </c>
      <c r="G78" s="208" t="str">
        <f ca="1">IF(C78=$X$4,IF(ISERROR($V78),"Enter smelter details","RMI"),IF(ISERROR($V78),"",OFFSET('Smelter Look-up'!$F$4,$V78-4,0)))</f>
        <v>RMI</v>
      </c>
      <c r="H78" s="209">
        <f ca="1">IF(ISERROR($V78),"",OFFSET('Smelter Look-up'!$G$4,$V78-4,0))</f>
        <v>0</v>
      </c>
      <c r="I78" s="210" t="str">
        <f ca="1">IF(ISERROR($V78),"",OFFSET('Smelter Look-up'!$H$4,$V78-4,0))</f>
        <v>Dai Tu</v>
      </c>
      <c r="J78" s="210" t="str">
        <f ca="1">IF(ISERROR($V78),"",OFFSET('Smelter Look-up'!$I$4,$V78-4,0))</f>
        <v>Thái Nguyên</v>
      </c>
      <c r="K78" s="260"/>
      <c r="L78" s="260"/>
      <c r="M78" s="260"/>
      <c r="N78" s="260"/>
      <c r="O78" s="260"/>
      <c r="P78" s="211"/>
      <c r="Q78" s="261"/>
      <c r="R78" s="208" t="str">
        <f ca="1">IF(ISERROR($V78),"",OFFSET('Smelter Look-up'!$C$4,$V78-4,0)&amp;"")</f>
        <v>Masan High-Tech Materials</v>
      </c>
      <c r="S78" s="215" t="str">
        <f t="shared" ca="1" si="12"/>
        <v>VN</v>
      </c>
      <c r="T78" s="215" t="str">
        <f ca="1">IF(B78="","",IF(ISERROR(MATCH($J78,SorP!$B$1:$B$6230,0)),"",INDIRECT("'SorP'!$A$"&amp;MATCH($J78,SorP!$B$1:$B$6230,0))))</f>
        <v>VN-69</v>
      </c>
      <c r="U78" s="231"/>
      <c r="V78" s="262">
        <f ca="1">IF(C78="",NA(),IF(OR(C78="Smelter not listed",C78="Smelter not yet identified"),MATCH($B78&amp;$D78,'Smelter Look-up'!$J:$J,0),MATCH($B78&amp;$C78,'Smelter Look-up'!$J:$J,0)))</f>
        <v>609</v>
      </c>
      <c r="W78" s="263"/>
      <c r="X78" s="263">
        <f t="shared" ca="1" si="13"/>
        <v>0</v>
      </c>
      <c r="Y78" s="263"/>
      <c r="Z78" s="263"/>
      <c r="AB78" s="265" t="str">
        <f t="shared" ca="1" si="14"/>
        <v>TungstenMasan High-Tech Materials</v>
      </c>
    </row>
    <row r="79" spans="1:28" s="264" customFormat="1" ht="114.75">
      <c r="A79" s="207" t="s">
        <v>1431</v>
      </c>
      <c r="B79" s="208" t="str">
        <f ca="1">IF(LEN(A79)=0,"",INDEX('Smelter Look-up'!$A:$A,MATCH($A79,'Smelter Look-up'!$E:$E,0)))</f>
        <v>Tungsten</v>
      </c>
      <c r="C79" s="212" t="str">
        <f ca="1">IF(LEN(A79)=0,"",INDEX('Smelter Look-up'!$C:$C,MATCH($A79,'Smelter Look-up'!$E:$E,0)))</f>
        <v>Jiangwu H.C. Starck Tungsten Products Co., Ltd.</v>
      </c>
      <c r="D79" s="270"/>
      <c r="E79" s="208" t="str">
        <f ca="1">IF(ISERROR($V79),"",OFFSET('Smelter Look-up'!$D$4,$V79-4,0)&amp;"")</f>
        <v>CHINA</v>
      </c>
      <c r="F79" s="208" t="str">
        <f ca="1">IF(ISERROR($V79),"",OFFSET('Smelter Look-up'!$E$4,$V79-4,0))</f>
        <v>CID002551</v>
      </c>
      <c r="G79" s="208" t="str">
        <f ca="1">IF(C79=$X$4,IF(ISERROR($V79),"Enter smelter details","RMI"),IF(ISERROR($V79),"",OFFSET('Smelter Look-up'!$F$4,$V79-4,0)))</f>
        <v>RMI</v>
      </c>
      <c r="H79" s="209">
        <f ca="1">IF(ISERROR($V79),"",OFFSET('Smelter Look-up'!$G$4,$V79-4,0))</f>
        <v>0</v>
      </c>
      <c r="I79" s="210" t="str">
        <f ca="1">IF(ISERROR($V79),"",OFFSET('Smelter Look-up'!$H$4,$V79-4,0))</f>
        <v>Ganzhou</v>
      </c>
      <c r="J79" s="210" t="str">
        <f ca="1">IF(ISERROR($V79),"",OFFSET('Smelter Look-up'!$I$4,$V79-4,0))</f>
        <v>Jiangxi Sheng</v>
      </c>
      <c r="K79" s="260"/>
      <c r="L79" s="260"/>
      <c r="M79" s="260"/>
      <c r="N79" s="260"/>
      <c r="O79" s="260"/>
      <c r="P79" s="211"/>
      <c r="Q79" s="261"/>
      <c r="R79" s="208" t="str">
        <f ca="1">IF(ISERROR($V79),"",OFFSET('Smelter Look-up'!$C$4,$V79-4,0)&amp;"")</f>
        <v>Jiangwu H.C. Starck Tungsten Products Co., Ltd.</v>
      </c>
      <c r="S79" s="215" t="str">
        <f t="shared" ca="1" si="12"/>
        <v>CN</v>
      </c>
      <c r="T79" s="215" t="str">
        <f ca="1">IF(B79="","",IF(ISERROR(MATCH($J79,SorP!$B$1:$B$6230,0)),"",INDIRECT("'SorP'!$A$"&amp;MATCH($J79,SorP!$B$1:$B$6230,0))))</f>
        <v>CN-JX</v>
      </c>
      <c r="U79" s="231"/>
      <c r="V79" s="262">
        <f ca="1">IF(C79="",NA(),IF(OR(C79="Smelter not listed",C79="Smelter not yet identified"),MATCH($B79&amp;$D79,'Smelter Look-up'!$J:$J,0),MATCH($B79&amp;$C79,'Smelter Look-up'!$J:$J,0)))</f>
        <v>593</v>
      </c>
      <c r="W79" s="263"/>
      <c r="X79" s="263">
        <f t="shared" ca="1" si="13"/>
        <v>0</v>
      </c>
      <c r="Y79" s="263"/>
      <c r="Z79" s="263"/>
      <c r="AB79" s="265" t="str">
        <f t="shared" ca="1" si="14"/>
        <v>TungstenJiangwu H.C. Starck Tungsten Products Co., Ltd.</v>
      </c>
    </row>
    <row r="80" spans="1:28" s="264" customFormat="1" ht="63.75">
      <c r="A80" s="207" t="s">
        <v>1855</v>
      </c>
      <c r="B80" s="208" t="str">
        <f ca="1">IF(LEN(A80)=0,"",INDEX('Smelter Look-up'!$A:$A,MATCH($A80,'Smelter Look-up'!$E:$E,0)))</f>
        <v>Tungsten</v>
      </c>
      <c r="C80" s="212" t="str">
        <f ca="1">IF(LEN(A80)=0,"",INDEX('Smelter Look-up'!$C:$C,MATCH($A80,'Smelter Look-up'!$E:$E,0)))</f>
        <v>Niagara Refining LLC</v>
      </c>
      <c r="D80" s="270"/>
      <c r="E80" s="208" t="str">
        <f ca="1">IF(ISERROR($V80),"",OFFSET('Smelter Look-up'!$D$4,$V80-4,0)&amp;"")</f>
        <v>UNITED STATES OF AMERICA</v>
      </c>
      <c r="F80" s="208" t="str">
        <f ca="1">IF(ISERROR($V80),"",OFFSET('Smelter Look-up'!$E$4,$V80-4,0))</f>
        <v>CID002589</v>
      </c>
      <c r="G80" s="208" t="str">
        <f ca="1">IF(C80=$X$4,IF(ISERROR($V80),"Enter smelter details","RMI"),IF(ISERROR($V80),"",OFFSET('Smelter Look-up'!$F$4,$V80-4,0)))</f>
        <v>RMI</v>
      </c>
      <c r="H80" s="209">
        <f ca="1">IF(ISERROR($V80),"",OFFSET('Smelter Look-up'!$G$4,$V80-4,0))</f>
        <v>0</v>
      </c>
      <c r="I80" s="210" t="str">
        <f ca="1">IF(ISERROR($V80),"",OFFSET('Smelter Look-up'!$H$4,$V80-4,0))</f>
        <v>Depew</v>
      </c>
      <c r="J80" s="210" t="str">
        <f ca="1">IF(ISERROR($V80),"",OFFSET('Smelter Look-up'!$I$4,$V80-4,0))</f>
        <v>New York</v>
      </c>
      <c r="K80" s="260"/>
      <c r="L80" s="260"/>
      <c r="M80" s="260"/>
      <c r="N80" s="260"/>
      <c r="O80" s="260"/>
      <c r="P80" s="211"/>
      <c r="Q80" s="261"/>
      <c r="R80" s="208" t="str">
        <f ca="1">IF(ISERROR($V80),"",OFFSET('Smelter Look-up'!$C$4,$V80-4,0)&amp;"")</f>
        <v>Niagara Refining LLC</v>
      </c>
      <c r="S80" s="215" t="str">
        <f t="shared" ca="1" si="12"/>
        <v>US</v>
      </c>
      <c r="T80" s="215" t="str">
        <f ca="1">IF(B80="","",IF(ISERROR(MATCH($J80,SorP!$B$1:$B$6230,0)),"",INDIRECT("'SorP'!$A$"&amp;MATCH($J80,SorP!$B$1:$B$6230,0))))</f>
        <v>US-NY</v>
      </c>
      <c r="U80" s="231"/>
      <c r="V80" s="262">
        <f ca="1">IF(C80="",NA(),IF(OR(C80="Smelter not listed",C80="Smelter not yet identified"),MATCH($B80&amp;$D80,'Smelter Look-up'!$J:$J,0),MATCH($B80&amp;$C80,'Smelter Look-up'!$J:$J,0)))</f>
        <v>612</v>
      </c>
      <c r="W80" s="263"/>
      <c r="X80" s="263">
        <f t="shared" ca="1" si="13"/>
        <v>0</v>
      </c>
      <c r="Y80" s="263"/>
      <c r="Z80" s="263"/>
      <c r="AB80" s="265" t="str">
        <f t="shared" ca="1" si="14"/>
        <v>TungstenNiagara Refining LLC</v>
      </c>
    </row>
    <row r="81" spans="1:28" s="264" customFormat="1" ht="89.25">
      <c r="A81" s="207" t="s">
        <v>757</v>
      </c>
      <c r="B81" s="208" t="str">
        <f ca="1">IF(LEN(A81)=0,"",INDEX('Smelter Look-up'!$A:$A,MATCH($A81,'Smelter Look-up'!$E:$E,0)))</f>
        <v>Tantalum</v>
      </c>
      <c r="C81" s="212" t="str">
        <f ca="1">IF(LEN(A81)=0,"",INDEX('Smelter Look-up'!$C:$C,MATCH($A81,'Smelter Look-up'!$E:$E,0)))</f>
        <v>Mitsui Mining and Smelting Co., Ltd.</v>
      </c>
      <c r="D81" s="270"/>
      <c r="E81" s="208" t="str">
        <f ca="1">IF(ISERROR($V81),"",OFFSET('Smelter Look-up'!$D$4,$V81-4,0)&amp;"")</f>
        <v>JAPAN</v>
      </c>
      <c r="F81" s="208" t="str">
        <f ca="1">IF(ISERROR($V81),"",OFFSET('Smelter Look-up'!$E$4,$V81-4,0))</f>
        <v>CID001192</v>
      </c>
      <c r="G81" s="208" t="str">
        <f ca="1">IF(C81=$X$4,IF(ISERROR($V81),"Enter smelter details","RMI"),IF(ISERROR($V81),"",OFFSET('Smelter Look-up'!$F$4,$V81-4,0)))</f>
        <v>RMI</v>
      </c>
      <c r="H81" s="209">
        <f ca="1">IF(ISERROR($V81),"",OFFSET('Smelter Look-up'!$G$4,$V81-4,0))</f>
        <v>0</v>
      </c>
      <c r="I81" s="210" t="str">
        <f ca="1">IF(ISERROR($V81),"",OFFSET('Smelter Look-up'!$H$4,$V81-4,0))</f>
        <v>Omuta</v>
      </c>
      <c r="J81" s="210" t="str">
        <f ca="1">IF(ISERROR($V81),"",OFFSET('Smelter Look-up'!$I$4,$V81-4,0))</f>
        <v>Fukuoka</v>
      </c>
      <c r="K81" s="260"/>
      <c r="L81" s="260"/>
      <c r="M81" s="260"/>
      <c r="N81" s="260"/>
      <c r="O81" s="260"/>
      <c r="P81" s="211"/>
      <c r="Q81" s="261"/>
      <c r="R81" s="208" t="str">
        <f ca="1">IF(ISERROR($V81),"",OFFSET('Smelter Look-up'!$C$4,$V81-4,0)&amp;"")</f>
        <v>Mitsui Mining and Smelting Co., Ltd.</v>
      </c>
      <c r="S81" s="215" t="str">
        <f t="shared" ca="1" si="12"/>
        <v>JP</v>
      </c>
      <c r="T81" s="215" t="str">
        <f ca="1">IF(B81="","",IF(ISERROR(MATCH($J81,SorP!$B$1:$B$6230,0)),"",INDIRECT("'SorP'!$A$"&amp;MATCH($J81,SorP!$B$1:$B$6230,0))))</f>
        <v>JP-40</v>
      </c>
      <c r="U81" s="231"/>
      <c r="V81" s="262">
        <f ca="1">IF(C81="",NA(),IF(OR(C81="Smelter not listed",C81="Smelter not yet identified"),MATCH($B81&amp;$D81,'Smelter Look-up'!$J:$J,0),MATCH($B81&amp;$C81,'Smelter Look-up'!$J:$J,0)))</f>
        <v>357</v>
      </c>
      <c r="W81" s="263"/>
      <c r="X81" s="263">
        <f t="shared" ca="1" si="13"/>
        <v>0</v>
      </c>
      <c r="Y81" s="263"/>
      <c r="Z81" s="263"/>
      <c r="AB81" s="265" t="str">
        <f t="shared" ca="1" si="14"/>
        <v>TantalumMitsui Mining and Smelting Co., Ltd.</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Golledge Electronics Limited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John Hems</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j.hems@golledge.com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44 1460 256 100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John Hems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j.hems@golledge.com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44838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Unknown</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https://www.golledge.com/media/4776/golledge-conflict-minerals-declaration.pdf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purl.org/dc/elements/1.1/"/>
    <ds:schemaRef ds:uri="6e8a5f3d-031c-4996-804e-0e28298fe1e2"/>
    <ds:schemaRef ds:uri="http://schemas.openxmlformats.org/package/2006/metadata/core-properties"/>
    <ds:schemaRef ds:uri="http://schemas.microsoft.com/office/2006/documentManagement/types"/>
    <ds:schemaRef ds:uri="http://www.w3.org/XML/1998/namespace"/>
    <ds:schemaRef ds:uri="a54701f6-876b-4337-a24e-543e1bd311e6"/>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CMRTT Database | Golledge Electronics</dc:title>
  <dc:subject>Golledge Electronics maintains the highest levels of quality documentation. This is our CMRT database.</dc:subject>
  <dc:creator>Golledge Electronics</dc:creator>
  <cp:lastModifiedBy>Emily Rushton</cp:lastModifiedBy>
  <cp:lastPrinted>2015-04-21T20:47:43Z</cp:lastPrinted>
  <dcterms:created xsi:type="dcterms:W3CDTF">2010-06-21T21:00:23Z</dcterms:created>
  <dcterms:modified xsi:type="dcterms:W3CDTF">2022-10-06T10:26:18Z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